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3040" windowHeight="12780" activeTab="0"/>
  </bookViews>
  <sheets>
    <sheet name="1.08 - Compraventa de viviendas" sheetId="1" r:id="rId1"/>
    <sheet name="DATOS" sheetId="2" state="hidden" r:id="rId2"/>
  </sheets>
  <definedNames>
    <definedName name="_xlnm.Print_Area" localSheetId="0">'1.08 - Compraventa de viviendas'!$A$1:$M$204</definedName>
  </definedNames>
  <calcPr fullCalcOnLoad="1"/>
</workbook>
</file>

<file path=xl/sharedStrings.xml><?xml version="1.0" encoding="utf-8"?>
<sst xmlns="http://schemas.openxmlformats.org/spreadsheetml/2006/main" count="427" uniqueCount="260">
  <si>
    <t xml:space="preserve">1.8  COMPRAVENTA DE VIVIENDAS </t>
  </si>
  <si>
    <t>SEGÚN ESTADO</t>
  </si>
  <si>
    <t>SEGÚN RÉGIMEN</t>
  </si>
  <si>
    <t xml:space="preserve">  PERÍODO</t>
  </si>
  <si>
    <t>VIVIENDAS</t>
  </si>
  <si>
    <t>NUEVA</t>
  </si>
  <si>
    <t>USADA</t>
  </si>
  <si>
    <t>LIBRE</t>
  </si>
  <si>
    <t>PROTEGIDA</t>
  </si>
  <si>
    <t>Tasa de variación anual %</t>
  </si>
  <si>
    <t>2008</t>
  </si>
  <si>
    <t>2009</t>
  </si>
  <si>
    <t>2010</t>
  </si>
  <si>
    <t>2011</t>
  </si>
  <si>
    <t>2012</t>
  </si>
  <si>
    <t>2013</t>
  </si>
  <si>
    <r>
      <rPr>
        <b/>
        <sz val="8"/>
        <color indexed="8"/>
        <rFont val="Verdana"/>
        <family val="2"/>
      </rPr>
      <t>Fuente:</t>
    </r>
    <r>
      <rPr>
        <sz val="8"/>
        <color indexed="8"/>
        <rFont val="Verdana"/>
        <family val="2"/>
      </rPr>
      <t xml:space="preserve"> INE. Transmisiones de derechos de la propiedad.</t>
    </r>
  </si>
  <si>
    <t>TOTAL</t>
  </si>
  <si>
    <t xml:space="preserve"> </t>
  </si>
  <si>
    <t>Estadística de Transmisiones de Derechos de la Propiedad</t>
  </si>
  <si>
    <t>Resultados por Comunidades Autónomas y Provincias. Series Mensuales.</t>
  </si>
  <si>
    <t/>
  </si>
  <si>
    <t>Compraventa de viviendas según régimen y estado</t>
  </si>
  <si>
    <t>Unidades: Vivienda</t>
  </si>
  <si>
    <t>Total Nacional</t>
  </si>
  <si>
    <t>14 Murcia, Región de</t>
  </si>
  <si>
    <t>Viviendas: Total</t>
  </si>
  <si>
    <t>Vivienda nueva</t>
  </si>
  <si>
    <t>Vivienda usada</t>
  </si>
  <si>
    <t>Vivienda libre</t>
  </si>
  <si>
    <t>Vivienda protegida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</si>
  <si>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</si>
  <si>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</si>
  <si>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</si>
  <si>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</si>
  <si>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</si>
  <si>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</si>
  <si>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</si>
  <si>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</si>
  <si>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</si>
  <si>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</si>
  <si>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</si>
  <si>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</si>
  <si>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</si>
  <si>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</si>
  <si>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</si>
  <si>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</si>
  <si>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</si>
  <si>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</si>
  <si>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</si>
  <si>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</si>
  <si>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</si>
  <si>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</si>
  <si>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</si>
  <si>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</si>
  <si>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</si>
  <si>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</si>
  <si>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</si>
  <si>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</si>
  <si>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</si>
  <si>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</si>
  <si>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</si>
  <si>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</si>
  <si>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</si>
  <si>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</si>
  <si>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</si>
  <si>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</si>
  <si>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</si>
  <si>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</si>
  <si>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</si>
  <si>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</si>
  <si>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</si>
  <si>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</si>
  <si>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</si>
  <si>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</si>
  <si>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</si>
  <si>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</si>
  <si>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</si>
  <si>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</si>
  <si>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</si>
  <si>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</si>
  <si>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</si>
  <si>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</si>
  <si>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</si>
  <si>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</si>
  <si>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</si>
  <si>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</si>
  <si>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</si>
  <si>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</si>
  <si>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</si>
  <si>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</si>
  <si>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</si>
  <si>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</si>
  <si>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</si>
  <si>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</si>
  <si>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</si>
  <si>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</si>
  <si>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</si>
  <si>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</si>
  <si>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</si>
  <si>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</si>
  <si>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</si>
  <si>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</si>
  <si>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</si>
  <si>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</si>
  <si>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</si>
  <si>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</si>
  <si>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</si>
  <si>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</si>
  <si>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</si>
  <si>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</si>
  <si>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</si>
  <si>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</si>
  <si>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</si>
  <si>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</si>
  <si>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</si>
  <si>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</si>
  <si>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</si>
  <si>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</si>
  <si>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</si>
  <si>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</si>
  <si>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</si>
  <si>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</si>
  <si>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</si>
  <si>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</si>
  <si>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</si>
  <si>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</si>
  <si>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</si>
  <si>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</si>
  <si>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</si>
  <si>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</si>
  <si>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</si>
  <si>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</si>
  <si>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</si>
  <si>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</si>
  <si>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</si>
  <si>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</si>
  <si>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</si>
  <si>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</si>
  <si>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</si>
  <si>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</si>
  <si>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</si>
  <si>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</si>
  <si>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</si>
  <si>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</si>
  <si>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</si>
  <si>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</si>
  <si>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</si>
  <si>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</si>
  <si>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</si>
  <si>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</si>
  <si>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</si>
  <si>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</si>
  <si>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</si>
  <si>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</si>
  <si>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</si>
  <si>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</si>
  <si>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</si>
  <si>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</si>
  <si>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</si>
  <si>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</si>
  <si>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</si>
  <si>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</si>
  <si>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</si>
  <si>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</si>
  <si>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</si>
  <si>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</si>
  <si>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</si>
  <si>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</si>
  <si>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</si>
  <si>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</si>
  <si>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</si>
  <si>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</si>
  <si>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</si>
  <si>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</si>
  <si>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</si>
  <si>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</si>
  <si>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</si>
  <si>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</si>
  <si>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</si>
  <si>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</si>
  <si>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</si>
  <si>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</si>
  <si>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</si>
  <si>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</si>
  <si>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</si>
  <si>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</si>
  <si>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</si>
  <si>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</si>
  <si>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</si>
  <si>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</si>
  <si>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</si>
  <si>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</si>
  <si>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</si>
  <si>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</si>
  <si>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</si>
  <si>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 xml:space="preserve">Fuente: </t>
  </si>
  <si>
    <t>Instituto Nacional de Estadística</t>
  </si>
  <si>
    <t>2020M10</t>
  </si>
  <si>
    <t>2020M11</t>
  </si>
  <si>
    <t>I</t>
  </si>
  <si>
    <t>II</t>
  </si>
  <si>
    <t>III</t>
  </si>
  <si>
    <t>IV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</si>
  <si>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</si>
  <si>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</si>
  <si>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</si>
  <si>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</si>
  <si>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</si>
  <si>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</si>
  <si>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</si>
  <si>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</si>
  <si>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</si>
  <si>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</si>
  <si>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</si>
  <si>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</si>
  <si>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2020M12</t>
  </si>
  <si>
    <t>2021M01</t>
  </si>
  <si>
    <t>2021M02</t>
  </si>
  <si>
    <t>2021M03</t>
  </si>
  <si>
    <t>2021M04</t>
  </si>
  <si>
    <t>2021M05</t>
  </si>
  <si>
    <t>Nota:  Provisionales los últimos doce meses</t>
  </si>
  <si>
    <t>ESPAÑA</t>
  </si>
  <si>
    <t>REGIÓN DE MURCIA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</si>
  <si>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</si>
  <si>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</si>
  <si>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</si>
  <si>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</si>
  <si>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</si>
  <si>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</si>
  <si>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</si>
  <si>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</si>
  <si>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</si>
  <si>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</si>
  <si>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</si>
  <si>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</si>
  <si>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</si>
  <si>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</si>
  <si>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</si>
  <si>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</si>
  <si>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</si>
  <si>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</si>
  <si>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</si>
  <si>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</si>
  <si>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</si>
  <si>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</si>
  <si>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</si>
  <si>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</si>
  <si>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</si>
  <si>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</si>
  <si>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</si>
  <si>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</si>
  <si>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</si>
  <si>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</si>
  <si>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(Ene-Ene)</t>
  </si>
  <si>
    <t xml:space="preserve">2023M01 </t>
  </si>
  <si>
    <t>2023M02 prov</t>
  </si>
  <si>
    <t>Los datos son provisionales desde febrero de 2023 .</t>
  </si>
  <si>
    <t>participación en el total nacional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</si>
</sst>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C0A]#,###"/>
    <numFmt numFmtId="173" formatCode="[$-1010C0A]#,##0.0"/>
    <numFmt numFmtId="174" formatCode="[$-1010C0A]#,###.0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</numFmts>
  <fonts count="84">
    <font>
      <sz val="10"/>
      <name val="Arial"/>
      <family val="0"/>
    </font>
    <font>
      <sz val="11"/>
      <color indexed="4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26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indexed="10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60"/>
      <name val="Arial"/>
      <family val="2"/>
    </font>
    <font>
      <b/>
      <sz val="10"/>
      <color indexed="57"/>
      <name val="Arial"/>
      <family val="2"/>
    </font>
    <font>
      <sz val="10"/>
      <color indexed="60"/>
      <name val="Arial"/>
      <family val="2"/>
    </font>
    <font>
      <sz val="8"/>
      <color indexed="10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11"/>
      <color indexed="54"/>
      <name val="Arial"/>
      <family val="2"/>
    </font>
    <font>
      <b/>
      <sz val="7"/>
      <color indexed="26"/>
      <name val="Verdana"/>
      <family val="2"/>
    </font>
    <font>
      <sz val="10"/>
      <color indexed="23"/>
      <name val="Verdana"/>
      <family val="2"/>
    </font>
    <font>
      <b/>
      <sz val="8"/>
      <color indexed="23"/>
      <name val="Verdana"/>
      <family val="2"/>
    </font>
    <font>
      <sz val="7"/>
      <color indexed="23"/>
      <name val="Tahoma"/>
      <family val="2"/>
    </font>
    <font>
      <sz val="8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9" tint="-0.24997000396251678"/>
      <name val="Arial"/>
      <family val="2"/>
    </font>
    <font>
      <sz val="10"/>
      <color theme="5" tint="-0.4999699890613556"/>
      <name val="Arial"/>
      <family val="2"/>
    </font>
    <font>
      <sz val="8"/>
      <color rgb="FFFF0000"/>
      <name val="Verdana"/>
      <family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b/>
      <sz val="11"/>
      <color theme="3"/>
      <name val="Arial"/>
      <family val="2"/>
    </font>
    <font>
      <sz val="10"/>
      <color theme="2" tint="-0.4999699890613556"/>
      <name val="Verdana"/>
      <family val="2"/>
    </font>
    <font>
      <sz val="7"/>
      <color theme="2" tint="-0.4999699890613556"/>
      <name val="Tahoma"/>
      <family val="2"/>
    </font>
    <font>
      <b/>
      <sz val="8"/>
      <color theme="2" tint="-0.4999699890613556"/>
      <name val="Verdana"/>
      <family val="2"/>
    </font>
    <font>
      <sz val="8"/>
      <color theme="2" tint="-0.4999699890613556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3F4F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medium">
        <color indexed="26"/>
      </left>
      <right style="medium">
        <color indexed="26"/>
      </right>
      <top style="medium">
        <color indexed="26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/>
      <top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/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26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 style="medium">
        <color indexed="26"/>
      </right>
      <top style="medium">
        <color indexed="26"/>
      </top>
      <bottom style="medium">
        <color indexed="26"/>
      </bottom>
    </border>
    <border>
      <left>
        <color indexed="63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 style="medium">
        <color indexed="26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medium">
        <color indexed="26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/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>
        <color indexed="63"/>
      </left>
      <right style="medium">
        <color indexed="26"/>
      </right>
      <top style="medium">
        <color indexed="26"/>
      </top>
      <bottom/>
    </border>
    <border>
      <left>
        <color indexed="63"/>
      </left>
      <right>
        <color indexed="63"/>
      </right>
      <top style="medium">
        <color indexed="26"/>
      </top>
      <bottom/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26">
    <xf numFmtId="0" fontId="0" fillId="0" borderId="0" xfId="0" applyAlignment="1">
      <alignment wrapText="1"/>
    </xf>
    <xf numFmtId="0" fontId="67" fillId="33" borderId="0" xfId="0" applyFont="1" applyFill="1" applyAlignment="1">
      <alignment wrapText="1"/>
    </xf>
    <xf numFmtId="0" fontId="67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left" wrapText="1"/>
    </xf>
    <xf numFmtId="0" fontId="67" fillId="33" borderId="0" xfId="0" applyFont="1" applyFill="1" applyAlignment="1">
      <alignment/>
    </xf>
    <xf numFmtId="0" fontId="68" fillId="33" borderId="10" xfId="0" applyFont="1" applyFill="1" applyBorder="1" applyAlignment="1">
      <alignment/>
    </xf>
    <xf numFmtId="0" fontId="68" fillId="33" borderId="11" xfId="0" applyFont="1" applyFill="1" applyBorder="1" applyAlignment="1">
      <alignment horizontal="center" wrapText="1"/>
    </xf>
    <xf numFmtId="0" fontId="68" fillId="33" borderId="12" xfId="0" applyFont="1" applyFill="1" applyBorder="1" applyAlignment="1">
      <alignment horizontal="center" wrapText="1"/>
    </xf>
    <xf numFmtId="0" fontId="68" fillId="33" borderId="13" xfId="0" applyFont="1" applyFill="1" applyBorder="1" applyAlignment="1">
      <alignment horizontal="center" wrapText="1"/>
    </xf>
    <xf numFmtId="0" fontId="68" fillId="33" borderId="14" xfId="0" applyFont="1" applyFill="1" applyBorder="1" applyAlignment="1">
      <alignment horizontal="center" wrapText="1"/>
    </xf>
    <xf numFmtId="0" fontId="68" fillId="34" borderId="10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left" wrapText="1"/>
    </xf>
    <xf numFmtId="0" fontId="68" fillId="33" borderId="10" xfId="0" applyFont="1" applyFill="1" applyBorder="1" applyAlignment="1">
      <alignment horizontal="left" wrapText="1"/>
    </xf>
    <xf numFmtId="0" fontId="5" fillId="36" borderId="16" xfId="0" applyNumberFormat="1" applyFont="1" applyFill="1" applyBorder="1" applyAlignment="1">
      <alignment horizontal="left" wrapText="1"/>
    </xf>
    <xf numFmtId="172" fontId="5" fillId="36" borderId="17" xfId="0" applyNumberFormat="1" applyFont="1" applyFill="1" applyBorder="1" applyAlignment="1">
      <alignment horizontal="right" wrapText="1"/>
    </xf>
    <xf numFmtId="172" fontId="5" fillId="36" borderId="16" xfId="0" applyNumberFormat="1" applyFont="1" applyFill="1" applyBorder="1" applyAlignment="1">
      <alignment horizontal="right" wrapText="1"/>
    </xf>
    <xf numFmtId="172" fontId="5" fillId="36" borderId="18" xfId="0" applyNumberFormat="1" applyFont="1" applyFill="1" applyBorder="1" applyAlignment="1">
      <alignment horizontal="right" wrapText="1"/>
    </xf>
    <xf numFmtId="0" fontId="6" fillId="36" borderId="0" xfId="0" applyFont="1" applyFill="1" applyBorder="1" applyAlignment="1">
      <alignment horizontal="left" wrapText="1"/>
    </xf>
    <xf numFmtId="172" fontId="6" fillId="36" borderId="0" xfId="0" applyNumberFormat="1" applyFont="1" applyFill="1" applyBorder="1" applyAlignment="1">
      <alignment horizontal="right" wrapText="1"/>
    </xf>
    <xf numFmtId="0" fontId="5" fillId="36" borderId="0" xfId="0" applyFont="1" applyFill="1" applyBorder="1" applyAlignment="1">
      <alignment wrapText="1"/>
    </xf>
    <xf numFmtId="172" fontId="5" fillId="36" borderId="0" xfId="0" applyNumberFormat="1" applyFont="1" applyFill="1" applyBorder="1" applyAlignment="1">
      <alignment horizontal="right" wrapText="1"/>
    </xf>
    <xf numFmtId="0" fontId="5" fillId="36" borderId="16" xfId="0" applyFont="1" applyFill="1" applyBorder="1" applyAlignment="1">
      <alignment wrapText="1"/>
    </xf>
    <xf numFmtId="0" fontId="5" fillId="36" borderId="16" xfId="0" applyFont="1" applyFill="1" applyBorder="1" applyAlignment="1">
      <alignment horizontal="left" wrapText="1"/>
    </xf>
    <xf numFmtId="175" fontId="5" fillId="36" borderId="17" xfId="0" applyNumberFormat="1" applyFont="1" applyFill="1" applyBorder="1" applyAlignment="1">
      <alignment horizontal="right" wrapText="1"/>
    </xf>
    <xf numFmtId="175" fontId="5" fillId="36" borderId="18" xfId="0" applyNumberFormat="1" applyFont="1" applyFill="1" applyBorder="1" applyAlignment="1">
      <alignment horizontal="right" wrapText="1"/>
    </xf>
    <xf numFmtId="175" fontId="6" fillId="36" borderId="0" xfId="0" applyNumberFormat="1" applyFont="1" applyFill="1" applyBorder="1" applyAlignment="1">
      <alignment horizontal="right" wrapText="1"/>
    </xf>
    <xf numFmtId="175" fontId="5" fillId="36" borderId="0" xfId="0" applyNumberFormat="1" applyFont="1" applyFill="1" applyBorder="1" applyAlignment="1">
      <alignment horizontal="right" wrapText="1"/>
    </xf>
    <xf numFmtId="174" fontId="5" fillId="36" borderId="0" xfId="0" applyNumberFormat="1" applyFont="1" applyFill="1" applyBorder="1" applyAlignment="1">
      <alignment horizontal="right" wrapText="1"/>
    </xf>
    <xf numFmtId="0" fontId="5" fillId="36" borderId="18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5" fillId="36" borderId="20" xfId="0" applyNumberFormat="1" applyFont="1" applyFill="1" applyBorder="1" applyAlignment="1">
      <alignment horizontal="left" wrapText="1"/>
    </xf>
    <xf numFmtId="0" fontId="6" fillId="36" borderId="20" xfId="0" applyFont="1" applyFill="1" applyBorder="1" applyAlignment="1">
      <alignment horizontal="left" wrapText="1"/>
    </xf>
    <xf numFmtId="0" fontId="5" fillId="36" borderId="20" xfId="0" applyFont="1" applyFill="1" applyBorder="1" applyAlignment="1">
      <alignment horizontal="left" wrapText="1"/>
    </xf>
    <xf numFmtId="0" fontId="5" fillId="36" borderId="0" xfId="0" applyFont="1" applyFill="1" applyBorder="1" applyAlignment="1">
      <alignment horizontal="left" wrapText="1"/>
    </xf>
    <xf numFmtId="3" fontId="67" fillId="33" borderId="0" xfId="0" applyNumberFormat="1" applyFont="1" applyFill="1" applyAlignment="1">
      <alignment/>
    </xf>
    <xf numFmtId="180" fontId="67" fillId="33" borderId="0" xfId="0" applyNumberFormat="1" applyFont="1" applyFill="1" applyAlignment="1">
      <alignment/>
    </xf>
    <xf numFmtId="175" fontId="5" fillId="36" borderId="21" xfId="0" applyNumberFormat="1" applyFont="1" applyFill="1" applyBorder="1" applyAlignment="1">
      <alignment horizontal="right" wrapText="1"/>
    </xf>
    <xf numFmtId="175" fontId="5" fillId="36" borderId="19" xfId="0" applyNumberFormat="1" applyFont="1" applyFill="1" applyBorder="1" applyAlignment="1">
      <alignment horizontal="right" wrapText="1"/>
    </xf>
    <xf numFmtId="175" fontId="5" fillId="36" borderId="22" xfId="0" applyNumberFormat="1" applyFont="1" applyFill="1" applyBorder="1" applyAlignment="1">
      <alignment horizontal="right" wrapText="1"/>
    </xf>
    <xf numFmtId="0" fontId="68" fillId="33" borderId="10" xfId="0" applyFont="1" applyFill="1" applyBorder="1" applyAlignment="1">
      <alignment horizontal="left" wrapText="1"/>
    </xf>
    <xf numFmtId="0" fontId="67" fillId="34" borderId="0" xfId="0" applyFont="1" applyFill="1" applyAlignment="1">
      <alignment wrapText="1"/>
    </xf>
    <xf numFmtId="0" fontId="67" fillId="0" borderId="10" xfId="0" applyFont="1" applyFill="1" applyBorder="1" applyAlignment="1">
      <alignment wrapText="1"/>
    </xf>
    <xf numFmtId="0" fontId="68" fillId="0" borderId="11" xfId="0" applyFont="1" applyFill="1" applyBorder="1" applyAlignment="1">
      <alignment horizontal="left" wrapText="1"/>
    </xf>
    <xf numFmtId="0" fontId="67" fillId="0" borderId="23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5" fillId="36" borderId="0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vertical="top" wrapText="1"/>
    </xf>
    <xf numFmtId="0" fontId="6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0" fontId="5" fillId="36" borderId="0" xfId="0" applyFont="1" applyFill="1" applyAlignment="1">
      <alignment wrapText="1"/>
    </xf>
    <xf numFmtId="0" fontId="2" fillId="36" borderId="0" xfId="0" applyFont="1" applyFill="1" applyBorder="1" applyAlignment="1">
      <alignment wrapText="1"/>
    </xf>
    <xf numFmtId="0" fontId="70" fillId="33" borderId="10" xfId="0" applyFont="1" applyFill="1" applyBorder="1" applyAlignment="1">
      <alignment horizontal="left" wrapText="1"/>
    </xf>
    <xf numFmtId="0" fontId="71" fillId="33" borderId="0" xfId="0" applyFont="1" applyFill="1" applyAlignment="1">
      <alignment wrapText="1"/>
    </xf>
    <xf numFmtId="0" fontId="72" fillId="33" borderId="10" xfId="0" applyFont="1" applyFill="1" applyBorder="1" applyAlignment="1">
      <alignment horizontal="left" wrapText="1"/>
    </xf>
    <xf numFmtId="0" fontId="73" fillId="33" borderId="10" xfId="0" applyFont="1" applyFill="1" applyBorder="1" applyAlignment="1">
      <alignment horizontal="left" wrapText="1"/>
    </xf>
    <xf numFmtId="0" fontId="74" fillId="33" borderId="10" xfId="0" applyFont="1" applyFill="1" applyBorder="1" applyAlignment="1">
      <alignment horizontal="left" wrapText="1"/>
    </xf>
    <xf numFmtId="3" fontId="71" fillId="33" borderId="0" xfId="0" applyNumberFormat="1" applyFont="1" applyFill="1" applyAlignment="1">
      <alignment wrapText="1"/>
    </xf>
    <xf numFmtId="0" fontId="0" fillId="0" borderId="0" xfId="0" applyAlignment="1">
      <alignment/>
    </xf>
    <xf numFmtId="3" fontId="67" fillId="33" borderId="0" xfId="0" applyNumberFormat="1" applyFont="1" applyFill="1" applyAlignment="1">
      <alignment wrapText="1"/>
    </xf>
    <xf numFmtId="3" fontId="0" fillId="0" borderId="0" xfId="0" applyNumberFormat="1" applyAlignment="1">
      <alignment/>
    </xf>
    <xf numFmtId="0" fontId="75" fillId="0" borderId="0" xfId="0" applyFont="1" applyAlignment="1">
      <alignment/>
    </xf>
    <xf numFmtId="3" fontId="75" fillId="33" borderId="0" xfId="0" applyNumberFormat="1" applyFont="1" applyFill="1" applyAlignment="1">
      <alignment wrapText="1"/>
    </xf>
    <xf numFmtId="0" fontId="75" fillId="33" borderId="0" xfId="0" applyFont="1" applyFill="1" applyAlignment="1">
      <alignment wrapText="1"/>
    </xf>
    <xf numFmtId="0" fontId="5" fillId="36" borderId="24" xfId="0" applyFont="1" applyFill="1" applyBorder="1" applyAlignment="1">
      <alignment wrapText="1"/>
    </xf>
    <xf numFmtId="175" fontId="5" fillId="36" borderId="25" xfId="0" applyNumberFormat="1" applyFont="1" applyFill="1" applyBorder="1" applyAlignment="1">
      <alignment horizontal="right" wrapText="1"/>
    </xf>
    <xf numFmtId="0" fontId="5" fillId="36" borderId="26" xfId="0" applyFont="1" applyFill="1" applyBorder="1" applyAlignment="1">
      <alignment horizontal="left" wrapText="1"/>
    </xf>
    <xf numFmtId="174" fontId="5" fillId="36" borderId="0" xfId="0" applyNumberFormat="1" applyFont="1" applyFill="1" applyBorder="1" applyAlignment="1">
      <alignment horizontal="left" wrapText="1"/>
    </xf>
    <xf numFmtId="0" fontId="5" fillId="36" borderId="22" xfId="0" applyFont="1" applyFill="1" applyBorder="1" applyAlignment="1">
      <alignment horizontal="left" wrapText="1"/>
    </xf>
    <xf numFmtId="0" fontId="68" fillId="34" borderId="27" xfId="0" applyFont="1" applyFill="1" applyBorder="1" applyAlignment="1">
      <alignment horizontal="left" wrapText="1"/>
    </xf>
    <xf numFmtId="0" fontId="67" fillId="34" borderId="0" xfId="0" applyFont="1" applyFill="1" applyBorder="1" applyAlignment="1">
      <alignment wrapText="1"/>
    </xf>
    <xf numFmtId="3" fontId="68" fillId="33" borderId="0" xfId="0" applyNumberFormat="1" applyFont="1" applyFill="1" applyAlignment="1">
      <alignment/>
    </xf>
    <xf numFmtId="180" fontId="6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67" fillId="33" borderId="0" xfId="0" applyFont="1" applyFill="1" applyBorder="1" applyAlignment="1">
      <alignment wrapText="1"/>
    </xf>
    <xf numFmtId="0" fontId="5" fillId="36" borderId="0" xfId="0" applyNumberFormat="1" applyFont="1" applyFill="1" applyBorder="1" applyAlignment="1">
      <alignment horizontal="left" wrapText="1"/>
    </xf>
    <xf numFmtId="0" fontId="68" fillId="33" borderId="27" xfId="0" applyFont="1" applyFill="1" applyBorder="1" applyAlignment="1">
      <alignment horizontal="left" wrapText="1"/>
    </xf>
    <xf numFmtId="0" fontId="76" fillId="36" borderId="0" xfId="0" applyFont="1" applyFill="1" applyBorder="1" applyAlignment="1">
      <alignment wrapText="1"/>
    </xf>
    <xf numFmtId="0" fontId="77" fillId="33" borderId="0" xfId="0" applyFont="1" applyFill="1" applyAlignment="1">
      <alignment wrapText="1"/>
    </xf>
    <xf numFmtId="3" fontId="78" fillId="33" borderId="0" xfId="0" applyNumberFormat="1" applyFont="1" applyFill="1" applyAlignment="1">
      <alignment wrapText="1"/>
    </xf>
    <xf numFmtId="0" fontId="77" fillId="33" borderId="0" xfId="0" applyFont="1" applyFill="1" applyAlignment="1">
      <alignment wrapText="1"/>
    </xf>
    <xf numFmtId="0" fontId="78" fillId="36" borderId="0" xfId="0" applyFont="1" applyFill="1" applyBorder="1" applyAlignment="1">
      <alignment wrapText="1"/>
    </xf>
    <xf numFmtId="3" fontId="10" fillId="37" borderId="10" xfId="0" applyNumberFormat="1" applyFont="1" applyFill="1" applyBorder="1" applyAlignment="1">
      <alignment horizontal="right"/>
    </xf>
    <xf numFmtId="0" fontId="68" fillId="33" borderId="11" xfId="0" applyFont="1" applyFill="1" applyBorder="1" applyAlignment="1">
      <alignment horizontal="left" wrapText="1"/>
    </xf>
    <xf numFmtId="3" fontId="10" fillId="38" borderId="10" xfId="0" applyNumberFormat="1" applyFont="1" applyFill="1" applyBorder="1" applyAlignment="1">
      <alignment horizontal="right"/>
    </xf>
    <xf numFmtId="0" fontId="68" fillId="33" borderId="28" xfId="0" applyFont="1" applyFill="1" applyBorder="1" applyAlignment="1">
      <alignment horizontal="left" wrapText="1"/>
    </xf>
    <xf numFmtId="3" fontId="10" fillId="33" borderId="10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0" fontId="1" fillId="36" borderId="0" xfId="0" applyFont="1" applyFill="1" applyBorder="1" applyAlignment="1">
      <alignment vertical="top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 wrapText="1"/>
    </xf>
    <xf numFmtId="172" fontId="6" fillId="36" borderId="0" xfId="0" applyNumberFormat="1" applyFont="1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wrapText="1"/>
    </xf>
    <xf numFmtId="0" fontId="68" fillId="33" borderId="11" xfId="0" applyFont="1" applyFill="1" applyBorder="1" applyAlignment="1">
      <alignment horizontal="left" wrapText="1"/>
    </xf>
    <xf numFmtId="0" fontId="68" fillId="33" borderId="33" xfId="0" applyFont="1" applyFill="1" applyBorder="1" applyAlignment="1">
      <alignment horizontal="left" wrapText="1"/>
    </xf>
    <xf numFmtId="0" fontId="68" fillId="33" borderId="34" xfId="0" applyFont="1" applyFill="1" applyBorder="1" applyAlignment="1">
      <alignment horizontal="left" wrapText="1"/>
    </xf>
    <xf numFmtId="0" fontId="68" fillId="33" borderId="35" xfId="0" applyFont="1" applyFill="1" applyBorder="1" applyAlignment="1">
      <alignment horizontal="left" wrapText="1"/>
    </xf>
    <xf numFmtId="0" fontId="79" fillId="33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7" fillId="33" borderId="28" xfId="0" applyFont="1" applyFill="1" applyBorder="1" applyAlignment="1">
      <alignment/>
    </xf>
    <xf numFmtId="0" fontId="62" fillId="0" borderId="0" xfId="54" applyFont="1">
      <alignment/>
      <protection/>
    </xf>
    <xf numFmtId="0" fontId="4" fillId="35" borderId="3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 wrapText="1"/>
    </xf>
    <xf numFmtId="0" fontId="5" fillId="36" borderId="38" xfId="0" applyFont="1" applyFill="1" applyBorder="1" applyAlignment="1">
      <alignment horizontal="left" wrapText="1"/>
    </xf>
    <xf numFmtId="0" fontId="5" fillId="36" borderId="39" xfId="0" applyFont="1" applyFill="1" applyBorder="1" applyAlignment="1">
      <alignment wrapText="1"/>
    </xf>
    <xf numFmtId="175" fontId="5" fillId="36" borderId="40" xfId="0" applyNumberFormat="1" applyFont="1" applyFill="1" applyBorder="1" applyAlignment="1">
      <alignment horizontal="right" wrapText="1"/>
    </xf>
    <xf numFmtId="0" fontId="43" fillId="35" borderId="15" xfId="0" applyFont="1" applyFill="1" applyBorder="1" applyAlignment="1">
      <alignment horizontal="center" vertical="center" wrapText="1"/>
    </xf>
    <xf numFmtId="0" fontId="43" fillId="35" borderId="41" xfId="0" applyFont="1" applyFill="1" applyBorder="1" applyAlignment="1">
      <alignment horizontal="center" vertical="center" wrapText="1"/>
    </xf>
    <xf numFmtId="0" fontId="80" fillId="0" borderId="0" xfId="0" applyFont="1" applyAlignment="1">
      <alignment wrapText="1"/>
    </xf>
    <xf numFmtId="180" fontId="81" fillId="0" borderId="0" xfId="0" applyNumberFormat="1" applyFont="1" applyAlignment="1">
      <alignment horizontal="left" wrapText="1" indent="4"/>
    </xf>
    <xf numFmtId="0" fontId="43" fillId="35" borderId="42" xfId="0" applyFont="1" applyFill="1" applyBorder="1" applyAlignment="1">
      <alignment horizontal="center" vertical="center" wrapText="1"/>
    </xf>
    <xf numFmtId="0" fontId="82" fillId="5" borderId="0" xfId="0" applyFont="1" applyFill="1" applyBorder="1" applyAlignment="1">
      <alignment horizontal="center" vertical="center" wrapText="1"/>
    </xf>
    <xf numFmtId="0" fontId="82" fillId="5" borderId="0" xfId="0" applyFont="1" applyFill="1" applyBorder="1" applyAlignment="1">
      <alignment horizontal="center" vertical="center" wrapText="1"/>
    </xf>
    <xf numFmtId="0" fontId="83" fillId="5" borderId="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R205"/>
  <sheetViews>
    <sheetView showGridLines="0" tabSelected="1" zoomScale="120" zoomScaleNormal="120" zoomScaleSheetLayoutView="115" zoomScalePageLayoutView="0" workbookViewId="0" topLeftCell="A4">
      <selection activeCell="T11" sqref="T11"/>
    </sheetView>
  </sheetViews>
  <sheetFormatPr defaultColWidth="9.140625" defaultRowHeight="12.75"/>
  <cols>
    <col min="1" max="1" width="6.140625" style="50" customWidth="1"/>
    <col min="2" max="2" width="6.28125" style="50" customWidth="1"/>
    <col min="3" max="3" width="9.140625" style="50" customWidth="1"/>
    <col min="4" max="4" width="9.8515625" style="50" bestFit="1" customWidth="1"/>
    <col min="5" max="7" width="7.7109375" style="50" bestFit="1" customWidth="1"/>
    <col min="8" max="8" width="9.421875" style="50" customWidth="1"/>
    <col min="9" max="9" width="10.140625" style="49" bestFit="1" customWidth="1"/>
    <col min="10" max="10" width="8.421875" style="84" customWidth="1"/>
    <col min="11" max="11" width="6.57421875" style="84" bestFit="1" customWidth="1"/>
    <col min="12" max="12" width="6.28125" style="49" bestFit="1" customWidth="1"/>
    <col min="13" max="13" width="9.7109375" style="49" customWidth="1"/>
    <col min="14" max="14" width="0.42578125" style="49" hidden="1" customWidth="1"/>
    <col min="15" max="18" width="9.140625" style="50" hidden="1" customWidth="1"/>
    <col min="19" max="16384" width="9.140625" style="50" customWidth="1"/>
  </cols>
  <sheetData>
    <row r="1" spans="2:8" ht="35.25" customHeight="1">
      <c r="B1" s="48"/>
      <c r="C1" s="48"/>
      <c r="D1" s="48"/>
      <c r="E1" s="48"/>
      <c r="F1" s="48"/>
      <c r="G1" s="48"/>
      <c r="H1" s="48"/>
    </row>
    <row r="2" spans="2:18" ht="21" customHeight="1" thickBot="1">
      <c r="B2" s="94" t="s">
        <v>0</v>
      </c>
      <c r="C2" s="94"/>
      <c r="D2" s="94"/>
      <c r="E2" s="94"/>
      <c r="F2" s="94"/>
      <c r="G2" s="94"/>
      <c r="H2" s="94"/>
      <c r="N2" s="120"/>
      <c r="O2" s="120"/>
      <c r="P2" s="120"/>
      <c r="Q2" s="120"/>
      <c r="R2" s="120"/>
    </row>
    <row r="3" spans="2:18" ht="14.25" customHeight="1" thickBot="1">
      <c r="B3" s="100" t="s">
        <v>3</v>
      </c>
      <c r="C3" s="101"/>
      <c r="D3" s="95" t="s">
        <v>224</v>
      </c>
      <c r="E3" s="99"/>
      <c r="F3" s="99"/>
      <c r="G3" s="99"/>
      <c r="H3" s="96"/>
      <c r="I3" s="112" t="s">
        <v>223</v>
      </c>
      <c r="J3" s="113"/>
      <c r="K3" s="113"/>
      <c r="L3" s="113"/>
      <c r="M3" s="113"/>
      <c r="N3" s="125" t="s">
        <v>259</v>
      </c>
      <c r="O3" s="125"/>
      <c r="P3" s="125"/>
      <c r="Q3" s="125"/>
      <c r="R3" s="125"/>
    </row>
    <row r="4" spans="2:18" ht="14.25" customHeight="1" thickBot="1">
      <c r="B4" s="100"/>
      <c r="C4" s="101"/>
      <c r="D4" s="12" t="s">
        <v>17</v>
      </c>
      <c r="E4" s="95" t="s">
        <v>1</v>
      </c>
      <c r="F4" s="96"/>
      <c r="G4" s="95" t="s">
        <v>2</v>
      </c>
      <c r="H4" s="96"/>
      <c r="I4" s="12" t="s">
        <v>17</v>
      </c>
      <c r="J4" s="95" t="s">
        <v>1</v>
      </c>
      <c r="K4" s="96"/>
      <c r="L4" s="95" t="s">
        <v>2</v>
      </c>
      <c r="M4" s="99"/>
      <c r="N4" s="123" t="s">
        <v>17</v>
      </c>
      <c r="O4" s="124" t="s">
        <v>1</v>
      </c>
      <c r="P4" s="124"/>
      <c r="Q4" s="124" t="s">
        <v>2</v>
      </c>
      <c r="R4" s="124"/>
    </row>
    <row r="5" spans="2:18" ht="23.25" customHeight="1">
      <c r="B5" s="100"/>
      <c r="C5" s="101"/>
      <c r="D5" s="118" t="s">
        <v>4</v>
      </c>
      <c r="E5" s="119" t="s">
        <v>5</v>
      </c>
      <c r="F5" s="118" t="s">
        <v>6</v>
      </c>
      <c r="G5" s="119" t="s">
        <v>7</v>
      </c>
      <c r="H5" s="119" t="s">
        <v>8</v>
      </c>
      <c r="I5" s="118" t="s">
        <v>4</v>
      </c>
      <c r="J5" s="119" t="s">
        <v>5</v>
      </c>
      <c r="K5" s="118" t="s">
        <v>6</v>
      </c>
      <c r="L5" s="119" t="s">
        <v>7</v>
      </c>
      <c r="M5" s="122" t="s">
        <v>8</v>
      </c>
      <c r="N5" s="123" t="s">
        <v>4</v>
      </c>
      <c r="O5" s="123" t="s">
        <v>5</v>
      </c>
      <c r="P5" s="123" t="s">
        <v>6</v>
      </c>
      <c r="Q5" s="123" t="s">
        <v>7</v>
      </c>
      <c r="R5" s="123" t="s">
        <v>8</v>
      </c>
    </row>
    <row r="6" spans="2:18" s="52" customFormat="1" ht="17.25" customHeight="1" hidden="1" thickBot="1">
      <c r="B6" s="15">
        <v>2013</v>
      </c>
      <c r="D6" s="16">
        <f>+SUM(DATOS!B81:B92)</f>
        <v>10533</v>
      </c>
      <c r="E6" s="16">
        <f>+SUM(DATOS!C81:C92)</f>
        <v>5420</v>
      </c>
      <c r="F6" s="16">
        <f>+SUM(DATOS!D81:D92)</f>
        <v>5113</v>
      </c>
      <c r="G6" s="16">
        <f>+SUM(DATOS!E81:E92)</f>
        <v>9670</v>
      </c>
      <c r="H6" s="16">
        <f>+SUM(DATOS!F81:F92)</f>
        <v>863</v>
      </c>
      <c r="I6" s="16">
        <f>+SUM(DATOS!G81:G92)</f>
        <v>312593</v>
      </c>
      <c r="J6" s="16">
        <f>+SUM(DATOS!H81:H92)</f>
        <v>143771</v>
      </c>
      <c r="K6" s="16">
        <f>+SUM(DATOS!I81:I92)</f>
        <v>168822</v>
      </c>
      <c r="L6" s="16">
        <f>+SUM(DATOS!J81:J92)</f>
        <v>277431</v>
      </c>
      <c r="M6" s="16">
        <f>+SUM(DATOS!K81:K92)</f>
        <v>35162</v>
      </c>
      <c r="N6" s="121">
        <f>+D6/I6*100</f>
        <v>3.369557219771396</v>
      </c>
      <c r="O6" s="121">
        <f aca="true" t="shared" si="0" ref="O6:R16">+E6/J6*100</f>
        <v>3.7698840517211396</v>
      </c>
      <c r="P6" s="121">
        <f t="shared" si="0"/>
        <v>3.0286337088768054</v>
      </c>
      <c r="Q6" s="121">
        <f t="shared" si="0"/>
        <v>3.485551362320721</v>
      </c>
      <c r="R6" s="121">
        <f t="shared" si="0"/>
        <v>2.454354132301917</v>
      </c>
    </row>
    <row r="7" spans="2:18" s="52" customFormat="1" ht="12.75" customHeight="1" hidden="1" thickBot="1">
      <c r="B7" s="15">
        <v>2014</v>
      </c>
      <c r="C7" s="32"/>
      <c r="D7" s="16">
        <f>+SUM(DATOS!B93:B104)</f>
        <v>9837</v>
      </c>
      <c r="E7" s="16">
        <f>+SUM(DATOS!C93:C104)</f>
        <v>4229</v>
      </c>
      <c r="F7" s="16">
        <f>+SUM(DATOS!D93:D104)</f>
        <v>5608</v>
      </c>
      <c r="G7" s="16">
        <f>+SUM(DATOS!E93:E104)</f>
        <v>9003</v>
      </c>
      <c r="H7" s="16">
        <f>+SUM(DATOS!F93:F104)</f>
        <v>834</v>
      </c>
      <c r="I7" s="16">
        <f>+SUM(DATOS!G93:G104)</f>
        <v>318830</v>
      </c>
      <c r="J7" s="16">
        <f>+SUM(DATOS!H93:H104)</f>
        <v>117519</v>
      </c>
      <c r="K7" s="16">
        <f>+SUM(DATOS!I93:I104)</f>
        <v>201311</v>
      </c>
      <c r="L7" s="16">
        <f>+SUM(DATOS!J93:J104)</f>
        <v>286269</v>
      </c>
      <c r="M7" s="16">
        <f>+SUM(DATOS!K93:K104)</f>
        <v>32561</v>
      </c>
      <c r="N7" s="121">
        <f aca="true" t="shared" si="1" ref="N7:N16">+D7/I7*100</f>
        <v>3.0853432863908665</v>
      </c>
      <c r="O7" s="121">
        <f t="shared" si="0"/>
        <v>3.5985670402232826</v>
      </c>
      <c r="P7" s="121">
        <f t="shared" si="0"/>
        <v>2.7857394777235225</v>
      </c>
      <c r="Q7" s="121">
        <f t="shared" si="0"/>
        <v>3.1449440910472317</v>
      </c>
      <c r="R7" s="121">
        <f t="shared" si="0"/>
        <v>2.561346395995209</v>
      </c>
    </row>
    <row r="8" spans="2:18" s="52" customFormat="1" ht="12.75" hidden="1" thickBot="1">
      <c r="B8" s="15">
        <v>2015</v>
      </c>
      <c r="C8" s="32"/>
      <c r="D8" s="16">
        <f>+SUM(DATOS!B105:B116)</f>
        <v>11023</v>
      </c>
      <c r="E8" s="16">
        <f>+SUM(DATOS!C105:C116)</f>
        <v>1998</v>
      </c>
      <c r="F8" s="16">
        <f>+SUM(DATOS!D105:D116)</f>
        <v>9025</v>
      </c>
      <c r="G8" s="16">
        <f>+SUM(DATOS!E105:E116)</f>
        <v>10112</v>
      </c>
      <c r="H8" s="16">
        <f>+SUM(DATOS!F105:F116)</f>
        <v>911</v>
      </c>
      <c r="I8" s="16">
        <f>+SUM(DATOS!G105:G116)</f>
        <v>355556</v>
      </c>
      <c r="J8" s="16">
        <f>+SUM(DATOS!H105:H116)</f>
        <v>76954</v>
      </c>
      <c r="K8" s="16">
        <f>+SUM(DATOS!I105:I116)</f>
        <v>278602</v>
      </c>
      <c r="L8" s="16">
        <f>+SUM(DATOS!J105:J116)</f>
        <v>319141</v>
      </c>
      <c r="M8" s="16">
        <f>+SUM(DATOS!K105:K116)</f>
        <v>36415</v>
      </c>
      <c r="N8" s="121">
        <f t="shared" si="1"/>
        <v>3.1002148747314067</v>
      </c>
      <c r="O8" s="121">
        <f t="shared" si="0"/>
        <v>2.5963562647815577</v>
      </c>
      <c r="P8" s="121">
        <f t="shared" si="0"/>
        <v>3.2393880876662764</v>
      </c>
      <c r="Q8" s="121">
        <f t="shared" si="0"/>
        <v>3.1685054568356934</v>
      </c>
      <c r="R8" s="121">
        <f t="shared" si="0"/>
        <v>2.501716325689963</v>
      </c>
    </row>
    <row r="9" spans="2:18" s="52" customFormat="1" ht="12.75" thickBot="1">
      <c r="B9" s="15">
        <v>2016</v>
      </c>
      <c r="C9" s="32"/>
      <c r="D9" s="16">
        <f>+SUM(DATOS!B117:B128)</f>
        <v>11731</v>
      </c>
      <c r="E9" s="16">
        <f>+SUM(DATOS!C117:C128)</f>
        <v>1894</v>
      </c>
      <c r="F9" s="16">
        <f>+SUM(DATOS!D117:D128)</f>
        <v>9837</v>
      </c>
      <c r="G9" s="16">
        <f>+SUM(DATOS!E117:E128)</f>
        <v>10579</v>
      </c>
      <c r="H9" s="16">
        <f>+SUM(DATOS!F117:F128)</f>
        <v>1152</v>
      </c>
      <c r="I9" s="16">
        <f>+SUM(DATOS!G117:G128)</f>
        <v>405385</v>
      </c>
      <c r="J9" s="16">
        <f>+SUM(DATOS!H117:H128)</f>
        <v>75134</v>
      </c>
      <c r="K9" s="16">
        <f>+SUM(DATOS!I117:I128)</f>
        <v>330251</v>
      </c>
      <c r="L9" s="16">
        <f>+SUM(DATOS!J117:J128)</f>
        <v>363826</v>
      </c>
      <c r="M9" s="16">
        <f>+SUM(DATOS!K117:K128)</f>
        <v>41559</v>
      </c>
      <c r="N9" s="121">
        <f t="shared" si="1"/>
        <v>2.893792320880151</v>
      </c>
      <c r="O9" s="121">
        <f t="shared" si="0"/>
        <v>2.5208294513802008</v>
      </c>
      <c r="P9" s="121">
        <f t="shared" si="0"/>
        <v>2.9786435165979817</v>
      </c>
      <c r="Q9" s="121">
        <f t="shared" si="0"/>
        <v>2.9077086299494814</v>
      </c>
      <c r="R9" s="121">
        <f t="shared" si="0"/>
        <v>2.7719627517505234</v>
      </c>
    </row>
    <row r="10" spans="2:18" s="52" customFormat="1" ht="12.75" thickBot="1">
      <c r="B10" s="15">
        <v>2017</v>
      </c>
      <c r="C10" s="32"/>
      <c r="D10" s="16">
        <f>+SUM(DATOS!B129:B140)</f>
        <v>13185</v>
      </c>
      <c r="E10" s="16">
        <f>+SUM(DATOS!C129:C140)</f>
        <v>2023</v>
      </c>
      <c r="F10" s="16">
        <f>+SUM(DATOS!D129:D140)</f>
        <v>11162</v>
      </c>
      <c r="G10" s="16">
        <f>+SUM(DATOS!E129:E140)</f>
        <v>11784</v>
      </c>
      <c r="H10" s="16">
        <f>+SUM(DATOS!F129:F140)</f>
        <v>1401</v>
      </c>
      <c r="I10" s="16">
        <f>+SUM(DATOS!G129:G140)</f>
        <v>467644</v>
      </c>
      <c r="J10" s="16">
        <f>+SUM(DATOS!H129:H140)</f>
        <v>83240</v>
      </c>
      <c r="K10" s="16">
        <f>+SUM(DATOS!I129:I140)</f>
        <v>384404</v>
      </c>
      <c r="L10" s="16">
        <f>+SUM(DATOS!J129:J140)</f>
        <v>422327</v>
      </c>
      <c r="M10" s="16">
        <f>+SUM(DATOS!K129:K140)</f>
        <v>45317</v>
      </c>
      <c r="N10" s="121">
        <f t="shared" si="1"/>
        <v>2.8194524039654096</v>
      </c>
      <c r="O10" s="121">
        <f t="shared" si="0"/>
        <v>2.4303219605958675</v>
      </c>
      <c r="P10" s="121">
        <f t="shared" si="0"/>
        <v>2.903715882248884</v>
      </c>
      <c r="Q10" s="121">
        <f t="shared" si="0"/>
        <v>2.7902549446282143</v>
      </c>
      <c r="R10" s="121">
        <f t="shared" si="0"/>
        <v>3.091555045567888</v>
      </c>
    </row>
    <row r="11" spans="2:18" s="52" customFormat="1" ht="12.75" thickBot="1">
      <c r="B11" s="15">
        <v>2018</v>
      </c>
      <c r="C11" s="32"/>
      <c r="D11" s="16">
        <f aca="true" t="shared" si="2" ref="D11:I11">+SUM(D46:D57)</f>
        <v>16437</v>
      </c>
      <c r="E11" s="16">
        <f t="shared" si="2"/>
        <v>2752</v>
      </c>
      <c r="F11" s="16">
        <f t="shared" si="2"/>
        <v>13685</v>
      </c>
      <c r="G11" s="16">
        <f t="shared" si="2"/>
        <v>14694</v>
      </c>
      <c r="H11" s="16">
        <f t="shared" si="2"/>
        <v>1743</v>
      </c>
      <c r="I11" s="16">
        <f t="shared" si="2"/>
        <v>517984</v>
      </c>
      <c r="J11" s="16">
        <f>+SUM(J46:J57)</f>
        <v>91716</v>
      </c>
      <c r="K11" s="16">
        <f>+SUM(K46:K57)</f>
        <v>426268</v>
      </c>
      <c r="L11" s="16">
        <f>+SUM(L46:L57)</f>
        <v>468032</v>
      </c>
      <c r="M11" s="16">
        <f>+SUM(M46:M57)</f>
        <v>49952</v>
      </c>
      <c r="N11" s="121">
        <f t="shared" si="1"/>
        <v>3.1732640390436773</v>
      </c>
      <c r="O11" s="121">
        <f t="shared" si="0"/>
        <v>3.0005669675956215</v>
      </c>
      <c r="P11" s="121">
        <f t="shared" si="0"/>
        <v>3.210421612694361</v>
      </c>
      <c r="Q11" s="121">
        <f t="shared" si="0"/>
        <v>3.1395289210994117</v>
      </c>
      <c r="R11" s="121">
        <f t="shared" si="0"/>
        <v>3.489349775784753</v>
      </c>
    </row>
    <row r="12" spans="2:18" s="52" customFormat="1" ht="12.75" thickBot="1">
      <c r="B12" s="15">
        <v>2019</v>
      </c>
      <c r="C12" s="32"/>
      <c r="D12" s="16">
        <f aca="true" t="shared" si="3" ref="D12:I12">+SUM(D58:D69)</f>
        <v>16673</v>
      </c>
      <c r="E12" s="16">
        <f t="shared" si="3"/>
        <v>2794</v>
      </c>
      <c r="F12" s="16">
        <f t="shared" si="3"/>
        <v>13879</v>
      </c>
      <c r="G12" s="16">
        <f t="shared" si="3"/>
        <v>14815</v>
      </c>
      <c r="H12" s="16">
        <f t="shared" si="3"/>
        <v>1858</v>
      </c>
      <c r="I12" s="16">
        <f t="shared" si="3"/>
        <v>505467</v>
      </c>
      <c r="J12" s="16">
        <f>+SUM(J58:J69)</f>
        <v>92946</v>
      </c>
      <c r="K12" s="16">
        <f>+SUM(K58:K69)</f>
        <v>412521</v>
      </c>
      <c r="L12" s="16">
        <f>+SUM(L58:L69)</f>
        <v>457491</v>
      </c>
      <c r="M12" s="16">
        <f>+SUM(M58:M69)</f>
        <v>47976</v>
      </c>
      <c r="N12" s="121">
        <f t="shared" si="1"/>
        <v>3.2985338310908525</v>
      </c>
      <c r="O12" s="121">
        <f t="shared" si="0"/>
        <v>3.006046521636219</v>
      </c>
      <c r="P12" s="121">
        <f t="shared" si="0"/>
        <v>3.3644347802899732</v>
      </c>
      <c r="Q12" s="121">
        <f t="shared" si="0"/>
        <v>3.2383150706789863</v>
      </c>
      <c r="R12" s="121">
        <f t="shared" si="0"/>
        <v>3.8727697181924294</v>
      </c>
    </row>
    <row r="13" spans="2:18" s="52" customFormat="1" ht="13.5" customHeight="1" thickBot="1">
      <c r="B13" s="15">
        <v>2020</v>
      </c>
      <c r="C13" s="33"/>
      <c r="D13" s="16">
        <f aca="true" t="shared" si="4" ref="D13:I13">+SUM(D70:D81)</f>
        <v>15021</v>
      </c>
      <c r="E13" s="16">
        <f t="shared" si="4"/>
        <v>2830</v>
      </c>
      <c r="F13" s="16">
        <f t="shared" si="4"/>
        <v>12191</v>
      </c>
      <c r="G13" s="16">
        <f t="shared" si="4"/>
        <v>13399</v>
      </c>
      <c r="H13" s="16">
        <f t="shared" si="4"/>
        <v>1622</v>
      </c>
      <c r="I13" s="16">
        <f t="shared" si="4"/>
        <v>420238</v>
      </c>
      <c r="J13" s="16">
        <f>+SUM(J70:J81)</f>
        <v>83561</v>
      </c>
      <c r="K13" s="16">
        <f>+SUM(K70:K81)</f>
        <v>336677</v>
      </c>
      <c r="L13" s="16">
        <f>+SUM(L70:L81)</f>
        <v>382543</v>
      </c>
      <c r="M13" s="16">
        <f>+SUM(M70:M81)</f>
        <v>37695</v>
      </c>
      <c r="N13" s="121">
        <f t="shared" si="1"/>
        <v>3.574403076351972</v>
      </c>
      <c r="O13" s="121">
        <f t="shared" si="0"/>
        <v>3.3867474060865717</v>
      </c>
      <c r="P13" s="121">
        <f t="shared" si="0"/>
        <v>3.6209779699830995</v>
      </c>
      <c r="Q13" s="121">
        <f t="shared" si="0"/>
        <v>3.5026127781713425</v>
      </c>
      <c r="R13" s="121">
        <f t="shared" si="0"/>
        <v>4.3029579519830214</v>
      </c>
    </row>
    <row r="14" spans="2:18" s="52" customFormat="1" ht="13.5" customHeight="1" thickBot="1">
      <c r="B14" s="15">
        <v>2021</v>
      </c>
      <c r="C14" s="33"/>
      <c r="D14" s="16">
        <f aca="true" t="shared" si="5" ref="D14:I14">+SUM(D82:D93)</f>
        <v>19785</v>
      </c>
      <c r="E14" s="16">
        <f t="shared" si="5"/>
        <v>3720</v>
      </c>
      <c r="F14" s="16">
        <f t="shared" si="5"/>
        <v>16065</v>
      </c>
      <c r="G14" s="16">
        <f t="shared" si="5"/>
        <v>17971</v>
      </c>
      <c r="H14" s="16">
        <f t="shared" si="5"/>
        <v>1814</v>
      </c>
      <c r="I14" s="16">
        <f t="shared" si="5"/>
        <v>566485</v>
      </c>
      <c r="J14" s="16">
        <f>+SUM(J82:J93)</f>
        <v>147858</v>
      </c>
      <c r="K14" s="16">
        <f>+SUM(K82:K93)</f>
        <v>460958</v>
      </c>
      <c r="L14" s="16">
        <f>+SUM(L82:L93)</f>
        <v>521916</v>
      </c>
      <c r="M14" s="16">
        <f>+SUM(M82:M93)</f>
        <v>86904</v>
      </c>
      <c r="N14" s="121">
        <f t="shared" si="1"/>
        <v>3.492590271587068</v>
      </c>
      <c r="O14" s="121">
        <f t="shared" si="0"/>
        <v>2.515927443898876</v>
      </c>
      <c r="P14" s="121">
        <f t="shared" si="0"/>
        <v>3.4851331357737583</v>
      </c>
      <c r="Q14" s="121">
        <f t="shared" si="0"/>
        <v>3.4432743966462036</v>
      </c>
      <c r="R14" s="121">
        <f t="shared" si="0"/>
        <v>2.087360765902605</v>
      </c>
    </row>
    <row r="15" spans="2:18" s="52" customFormat="1" ht="12" customHeight="1" thickBot="1">
      <c r="B15" s="15">
        <v>2022</v>
      </c>
      <c r="C15" s="33"/>
      <c r="D15" s="16">
        <f>+SUM(D94:D105)</f>
        <v>22694</v>
      </c>
      <c r="E15" s="16">
        <f>+SUM(E94:E105)</f>
        <v>3796</v>
      </c>
      <c r="F15" s="16">
        <f>+SUM(F94:F105)</f>
        <v>18898</v>
      </c>
      <c r="G15" s="16">
        <f>+SUM(G94:G105)</f>
        <v>20562</v>
      </c>
      <c r="H15" s="16">
        <f>+SUM(H94:H105)</f>
        <v>2132</v>
      </c>
      <c r="I15" s="16">
        <f>+SUM(I94:I105)</f>
        <v>650265</v>
      </c>
      <c r="J15" s="16">
        <f>+SUM(J94:J105)</f>
        <v>116458</v>
      </c>
      <c r="K15" s="16">
        <f>+SUM(K94:K105)</f>
        <v>533807</v>
      </c>
      <c r="L15" s="16">
        <f>+SUM(L94:L105)</f>
        <v>599524</v>
      </c>
      <c r="M15" s="16">
        <f>+SUM(M94:M105)</f>
        <v>50741</v>
      </c>
      <c r="N15" s="121">
        <f t="shared" si="1"/>
        <v>3.4899617848108075</v>
      </c>
      <c r="O15" s="121">
        <f t="shared" si="0"/>
        <v>3.259544213364475</v>
      </c>
      <c r="P15" s="121">
        <f t="shared" si="0"/>
        <v>3.5402308324918934</v>
      </c>
      <c r="Q15" s="121">
        <f t="shared" si="0"/>
        <v>3.429720911923459</v>
      </c>
      <c r="R15" s="121">
        <f t="shared" si="0"/>
        <v>4.201730356122268</v>
      </c>
    </row>
    <row r="16" spans="2:18" s="52" customFormat="1" ht="12" customHeight="1" thickBot="1">
      <c r="B16" s="15">
        <v>2023</v>
      </c>
      <c r="C16" s="33"/>
      <c r="D16" s="16">
        <f>+SUM(D106:D117)</f>
        <v>21475</v>
      </c>
      <c r="E16" s="16">
        <f>+SUM(E106:E117)</f>
        <v>3982</v>
      </c>
      <c r="F16" s="16">
        <f>+SUM(F106:F117)</f>
        <v>17493</v>
      </c>
      <c r="G16" s="16">
        <f>+SUM(G106:G117)</f>
        <v>19666</v>
      </c>
      <c r="H16" s="16">
        <f>+SUM(H106:H117)</f>
        <v>1809</v>
      </c>
      <c r="I16" s="16">
        <f>+SUM(I106:I117)</f>
        <v>586037</v>
      </c>
      <c r="J16" s="16">
        <f>+SUM(J106:J117)</f>
        <v>110594</v>
      </c>
      <c r="K16" s="16">
        <f>+SUM(K106:K117)</f>
        <v>475443</v>
      </c>
      <c r="L16" s="16">
        <f>+SUM(L106:L117)</f>
        <v>541514</v>
      </c>
      <c r="M16" s="16">
        <f>+SUM(M106:M117)</f>
        <v>44523</v>
      </c>
      <c r="N16" s="121">
        <f t="shared" si="1"/>
        <v>3.664444395149112</v>
      </c>
      <c r="O16" s="121">
        <f t="shared" si="0"/>
        <v>3.600556992241894</v>
      </c>
      <c r="P16" s="121">
        <f t="shared" si="0"/>
        <v>3.67930540569532</v>
      </c>
      <c r="Q16" s="121">
        <f t="shared" si="0"/>
        <v>3.6316697259904633</v>
      </c>
      <c r="R16" s="121">
        <f t="shared" si="0"/>
        <v>4.063068526379624</v>
      </c>
    </row>
    <row r="17" spans="2:18" s="54" customFormat="1" ht="12" customHeight="1" thickBot="1">
      <c r="B17" s="19"/>
      <c r="C17" s="33"/>
      <c r="D17" s="20"/>
      <c r="E17" s="20"/>
      <c r="F17" s="20"/>
      <c r="G17" s="20"/>
      <c r="H17" s="20"/>
      <c r="I17" s="20"/>
      <c r="J17" s="85"/>
      <c r="K17" s="85">
        <f>+F17+E17-D17</f>
        <v>0</v>
      </c>
      <c r="L17" s="53"/>
      <c r="M17" s="53"/>
      <c r="N17" s="121"/>
      <c r="O17" s="121"/>
      <c r="P17" s="121"/>
      <c r="Q17" s="121"/>
      <c r="R17" s="121"/>
    </row>
    <row r="18" spans="2:18" s="54" customFormat="1" ht="9.75" customHeight="1" thickBot="1">
      <c r="B18" s="19"/>
      <c r="C18" s="33"/>
      <c r="D18" s="20"/>
      <c r="E18" s="20"/>
      <c r="F18" s="20"/>
      <c r="G18" s="20"/>
      <c r="H18" s="20"/>
      <c r="I18" s="20"/>
      <c r="J18" s="85"/>
      <c r="K18" s="85">
        <f>+F18+E18-D18</f>
        <v>0</v>
      </c>
      <c r="L18" s="53"/>
      <c r="M18" s="53"/>
      <c r="N18" s="121"/>
      <c r="O18" s="121"/>
      <c r="P18" s="121"/>
      <c r="Q18" s="121"/>
      <c r="R18" s="121"/>
    </row>
    <row r="19" spans="2:18" s="54" customFormat="1" ht="17.25" customHeight="1" hidden="1" thickBot="1">
      <c r="B19" s="19">
        <v>2022</v>
      </c>
      <c r="C19" s="33" t="s">
        <v>255</v>
      </c>
      <c r="D19" s="20">
        <f>SUM(D94)</f>
        <v>1887</v>
      </c>
      <c r="E19" s="20">
        <f aca="true" t="shared" si="6" ref="D19:M19">SUM(E94)</f>
        <v>339</v>
      </c>
      <c r="F19" s="20">
        <f t="shared" si="6"/>
        <v>1548</v>
      </c>
      <c r="G19" s="20">
        <f t="shared" si="6"/>
        <v>1709</v>
      </c>
      <c r="H19" s="20">
        <f t="shared" si="6"/>
        <v>178</v>
      </c>
      <c r="I19" s="20">
        <f t="shared" si="6"/>
        <v>52902</v>
      </c>
      <c r="J19" s="20">
        <f t="shared" si="6"/>
        <v>10070</v>
      </c>
      <c r="K19" s="20">
        <f t="shared" si="6"/>
        <v>42832</v>
      </c>
      <c r="L19" s="20">
        <f t="shared" si="6"/>
        <v>48661</v>
      </c>
      <c r="M19" s="20">
        <f t="shared" si="6"/>
        <v>4241</v>
      </c>
      <c r="N19" s="121">
        <f aca="true" t="shared" si="7" ref="N17:N80">+D19/I19*100</f>
        <v>3.566972893274356</v>
      </c>
      <c r="O19" s="121">
        <f aca="true" t="shared" si="8" ref="O17:O80">+E19/J19*100</f>
        <v>3.36643495531281</v>
      </c>
      <c r="P19" s="121">
        <f aca="true" t="shared" si="9" ref="P17:P80">+F19/K19*100</f>
        <v>3.6141202838998883</v>
      </c>
      <c r="Q19" s="121">
        <f aca="true" t="shared" si="10" ref="Q17:Q80">+G19/L19*100</f>
        <v>3.5120527732681204</v>
      </c>
      <c r="R19" s="121">
        <f aca="true" t="shared" si="11" ref="R17:R80">+H19/M19*100</f>
        <v>4.197123319971705</v>
      </c>
    </row>
    <row r="20" spans="2:18" s="54" customFormat="1" ht="12" customHeight="1" thickBot="1">
      <c r="B20" s="19">
        <v>2023</v>
      </c>
      <c r="C20" s="33" t="s">
        <v>255</v>
      </c>
      <c r="D20" s="20">
        <f>SUM(D106)</f>
        <v>2105</v>
      </c>
      <c r="E20" s="20">
        <f aca="true" t="shared" si="12" ref="D20:I20">SUM(E106)</f>
        <v>306</v>
      </c>
      <c r="F20" s="20">
        <f t="shared" si="12"/>
        <v>1799</v>
      </c>
      <c r="G20" s="20">
        <f t="shared" si="12"/>
        <v>1915</v>
      </c>
      <c r="H20" s="20">
        <f t="shared" si="12"/>
        <v>190</v>
      </c>
      <c r="I20" s="20">
        <f t="shared" si="12"/>
        <v>55496</v>
      </c>
      <c r="J20" s="20">
        <f>SUM(J106)</f>
        <v>10571</v>
      </c>
      <c r="K20" s="20">
        <f>SUM(K106)</f>
        <v>44925</v>
      </c>
      <c r="L20" s="20">
        <f>SUM(L106)</f>
        <v>50909</v>
      </c>
      <c r="M20" s="20">
        <f>SUM(M106)</f>
        <v>4587</v>
      </c>
      <c r="N20" s="121">
        <f t="shared" si="7"/>
        <v>3.79306616693095</v>
      </c>
      <c r="O20" s="121">
        <f t="shared" si="8"/>
        <v>2.894711947781667</v>
      </c>
      <c r="P20" s="121">
        <f t="shared" si="9"/>
        <v>4.004451864218141</v>
      </c>
      <c r="Q20" s="121">
        <f t="shared" si="10"/>
        <v>3.7616138600247497</v>
      </c>
      <c r="R20" s="121">
        <f t="shared" si="11"/>
        <v>4.142140832788315</v>
      </c>
    </row>
    <row r="21" spans="2:18" s="54" customFormat="1" ht="12.75" customHeight="1" thickBot="1">
      <c r="B21" s="19">
        <v>2024</v>
      </c>
      <c r="C21" s="33" t="s">
        <v>255</v>
      </c>
      <c r="D21" s="20">
        <f aca="true" t="shared" si="13" ref="D21:I21">SUM(D118)</f>
        <v>2066</v>
      </c>
      <c r="E21" s="20">
        <f t="shared" si="13"/>
        <v>351</v>
      </c>
      <c r="F21" s="20">
        <f t="shared" si="13"/>
        <v>1715</v>
      </c>
      <c r="G21" s="20">
        <f t="shared" si="13"/>
        <v>1903</v>
      </c>
      <c r="H21" s="20">
        <f t="shared" si="13"/>
        <v>163</v>
      </c>
      <c r="I21" s="20">
        <f t="shared" si="13"/>
        <v>54346</v>
      </c>
      <c r="J21" s="20">
        <f>SUM(J118)</f>
        <v>10949</v>
      </c>
      <c r="K21" s="20">
        <f>SUM(K118)</f>
        <v>43397</v>
      </c>
      <c r="L21" s="20">
        <f>SUM(L118)</f>
        <v>50476</v>
      </c>
      <c r="M21" s="20">
        <f>SUM(M118)</f>
        <v>3870</v>
      </c>
      <c r="N21" s="121">
        <f t="shared" si="7"/>
        <v>3.801567732675818</v>
      </c>
      <c r="O21" s="121">
        <f t="shared" si="8"/>
        <v>3.205772216640789</v>
      </c>
      <c r="P21" s="121">
        <f t="shared" si="9"/>
        <v>3.951886075074314</v>
      </c>
      <c r="Q21" s="121">
        <f t="shared" si="10"/>
        <v>3.7701085664474205</v>
      </c>
      <c r="R21" s="121">
        <f t="shared" si="11"/>
        <v>4.2118863049095605</v>
      </c>
    </row>
    <row r="22" spans="2:18" s="54" customFormat="1" ht="12" hidden="1">
      <c r="B22" s="35">
        <v>2018</v>
      </c>
      <c r="C22" s="21" t="s">
        <v>200</v>
      </c>
      <c r="D22" s="22">
        <f aca="true" t="shared" si="14" ref="D22:I22">SUM(D46:D48)</f>
        <v>3976</v>
      </c>
      <c r="E22" s="22">
        <f t="shared" si="14"/>
        <v>709</v>
      </c>
      <c r="F22" s="22">
        <f t="shared" si="14"/>
        <v>3267</v>
      </c>
      <c r="G22" s="22">
        <f t="shared" si="14"/>
        <v>3510</v>
      </c>
      <c r="H22" s="22">
        <f t="shared" si="14"/>
        <v>466</v>
      </c>
      <c r="I22" s="22">
        <f t="shared" si="14"/>
        <v>129164</v>
      </c>
      <c r="J22" s="22">
        <f>SUM(J46:J48)</f>
        <v>22810</v>
      </c>
      <c r="K22" s="22">
        <f>SUM(K46:K48)</f>
        <v>106354</v>
      </c>
      <c r="L22" s="22">
        <f>SUM(L46:L48)</f>
        <v>116545</v>
      </c>
      <c r="M22" s="22">
        <f>SUM(M46:M48)</f>
        <v>12619</v>
      </c>
      <c r="N22" s="121">
        <f t="shared" si="7"/>
        <v>3.078257099501409</v>
      </c>
      <c r="O22" s="121">
        <f t="shared" si="8"/>
        <v>3.1082858395440596</v>
      </c>
      <c r="P22" s="121">
        <f t="shared" si="9"/>
        <v>3.0718167628862103</v>
      </c>
      <c r="Q22" s="121">
        <f t="shared" si="10"/>
        <v>3.011712214166202</v>
      </c>
      <c r="R22" s="121">
        <f t="shared" si="11"/>
        <v>3.69284412394009</v>
      </c>
    </row>
    <row r="23" spans="2:18" s="54" customFormat="1" ht="12" hidden="1">
      <c r="B23" s="21"/>
      <c r="C23" s="21" t="s">
        <v>201</v>
      </c>
      <c r="D23" s="22">
        <f aca="true" t="shared" si="15" ref="D23:I23">SUM(D49:D51)</f>
        <v>4214</v>
      </c>
      <c r="E23" s="22">
        <f t="shared" si="15"/>
        <v>684</v>
      </c>
      <c r="F23" s="22">
        <f t="shared" si="15"/>
        <v>3530</v>
      </c>
      <c r="G23" s="22">
        <f t="shared" si="15"/>
        <v>3764</v>
      </c>
      <c r="H23" s="22">
        <f t="shared" si="15"/>
        <v>450</v>
      </c>
      <c r="I23" s="22">
        <f t="shared" si="15"/>
        <v>134405</v>
      </c>
      <c r="J23" s="22">
        <f>SUM(J49:J51)</f>
        <v>23075</v>
      </c>
      <c r="K23" s="22">
        <f>SUM(K49:K51)</f>
        <v>111330</v>
      </c>
      <c r="L23" s="22">
        <f>SUM(L49:L51)</f>
        <v>121581</v>
      </c>
      <c r="M23" s="22">
        <f>SUM(M49:M51)</f>
        <v>12824</v>
      </c>
      <c r="N23" s="121">
        <f t="shared" si="7"/>
        <v>3.135300026040698</v>
      </c>
      <c r="O23" s="121">
        <f t="shared" si="8"/>
        <v>2.9642470205850486</v>
      </c>
      <c r="P23" s="121">
        <f t="shared" si="9"/>
        <v>3.170753615377706</v>
      </c>
      <c r="Q23" s="121">
        <f t="shared" si="10"/>
        <v>3.095878467852707</v>
      </c>
      <c r="R23" s="121">
        <f t="shared" si="11"/>
        <v>3.509045539613225</v>
      </c>
    </row>
    <row r="24" spans="2:18" s="54" customFormat="1" ht="12" hidden="1">
      <c r="B24" s="21"/>
      <c r="C24" s="21" t="s">
        <v>202</v>
      </c>
      <c r="D24" s="22">
        <f aca="true" t="shared" si="16" ref="D24:I24">SUM(D52:D54)</f>
        <v>4382</v>
      </c>
      <c r="E24" s="22">
        <f t="shared" si="16"/>
        <v>647</v>
      </c>
      <c r="F24" s="22">
        <f t="shared" si="16"/>
        <v>3735</v>
      </c>
      <c r="G24" s="22">
        <f t="shared" si="16"/>
        <v>3916</v>
      </c>
      <c r="H24" s="22">
        <f t="shared" si="16"/>
        <v>466</v>
      </c>
      <c r="I24" s="22">
        <f t="shared" si="16"/>
        <v>134156</v>
      </c>
      <c r="J24" s="22">
        <f>SUM(J52:J54)</f>
        <v>23790</v>
      </c>
      <c r="K24" s="22">
        <f>SUM(K52:K54)</f>
        <v>110366</v>
      </c>
      <c r="L24" s="22">
        <f>SUM(L52:L54)</f>
        <v>121101</v>
      </c>
      <c r="M24" s="22">
        <f>SUM(M52:M54)</f>
        <v>13055</v>
      </c>
      <c r="N24" s="121">
        <f t="shared" si="7"/>
        <v>3.2663466412236506</v>
      </c>
      <c r="O24" s="121">
        <f t="shared" si="8"/>
        <v>2.719630096679277</v>
      </c>
      <c r="P24" s="121">
        <f t="shared" si="9"/>
        <v>3.384194407698023</v>
      </c>
      <c r="Q24" s="121">
        <f t="shared" si="10"/>
        <v>3.233664461895443</v>
      </c>
      <c r="R24" s="121">
        <f t="shared" si="11"/>
        <v>3.5695135963232474</v>
      </c>
    </row>
    <row r="25" spans="2:18" s="54" customFormat="1" ht="12" hidden="1">
      <c r="B25" s="21"/>
      <c r="C25" s="21" t="s">
        <v>203</v>
      </c>
      <c r="D25" s="22">
        <f aca="true" t="shared" si="17" ref="D25:I25">SUM(D55:D57)</f>
        <v>3865</v>
      </c>
      <c r="E25" s="22">
        <f t="shared" si="17"/>
        <v>712</v>
      </c>
      <c r="F25" s="22">
        <f t="shared" si="17"/>
        <v>3153</v>
      </c>
      <c r="G25" s="22">
        <f t="shared" si="17"/>
        <v>3504</v>
      </c>
      <c r="H25" s="22">
        <f t="shared" si="17"/>
        <v>361</v>
      </c>
      <c r="I25" s="22">
        <f t="shared" si="17"/>
        <v>120259</v>
      </c>
      <c r="J25" s="22">
        <f>SUM(J55:J57)</f>
        <v>22041</v>
      </c>
      <c r="K25" s="22">
        <f>SUM(K55:K57)</f>
        <v>98218</v>
      </c>
      <c r="L25" s="22">
        <f>SUM(L55:L57)</f>
        <v>108805</v>
      </c>
      <c r="M25" s="22">
        <f>SUM(M55:M57)</f>
        <v>11454</v>
      </c>
      <c r="N25" s="121">
        <f t="shared" si="7"/>
        <v>3.213896673014078</v>
      </c>
      <c r="O25" s="121">
        <f t="shared" si="8"/>
        <v>3.2303434508416133</v>
      </c>
      <c r="P25" s="121">
        <f t="shared" si="9"/>
        <v>3.210205868578061</v>
      </c>
      <c r="Q25" s="121">
        <f t="shared" si="10"/>
        <v>3.2204402371214558</v>
      </c>
      <c r="R25" s="121">
        <f t="shared" si="11"/>
        <v>3.151737384319888</v>
      </c>
    </row>
    <row r="26" spans="2:18" s="54" customFormat="1" ht="15" customHeight="1" hidden="1">
      <c r="B26" s="35">
        <v>2019</v>
      </c>
      <c r="C26" s="21" t="s">
        <v>200</v>
      </c>
      <c r="D26" s="22">
        <f aca="true" t="shared" si="18" ref="D26:I26">SUM(D58:D60)</f>
        <v>4276</v>
      </c>
      <c r="E26" s="22">
        <f t="shared" si="18"/>
        <v>703</v>
      </c>
      <c r="F26" s="22">
        <f t="shared" si="18"/>
        <v>3573</v>
      </c>
      <c r="G26" s="22">
        <f t="shared" si="18"/>
        <v>3778</v>
      </c>
      <c r="H26" s="22">
        <f t="shared" si="18"/>
        <v>498</v>
      </c>
      <c r="I26" s="22">
        <f t="shared" si="18"/>
        <v>135031</v>
      </c>
      <c r="J26" s="22">
        <f>SUM(J58:J60)</f>
        <v>26069</v>
      </c>
      <c r="K26" s="22">
        <f>SUM(K58:K60)</f>
        <v>108962</v>
      </c>
      <c r="L26" s="22">
        <f>SUM(L58:L60)</f>
        <v>121604</v>
      </c>
      <c r="M26" s="22">
        <f>SUM(M58:M60)</f>
        <v>13427</v>
      </c>
      <c r="N26" s="121">
        <f t="shared" si="7"/>
        <v>3.166680243795869</v>
      </c>
      <c r="O26" s="121">
        <f t="shared" si="8"/>
        <v>2.696689554643446</v>
      </c>
      <c r="P26" s="121">
        <f t="shared" si="9"/>
        <v>3.279124832510417</v>
      </c>
      <c r="Q26" s="121">
        <f t="shared" si="10"/>
        <v>3.106805697181014</v>
      </c>
      <c r="R26" s="121">
        <f t="shared" si="11"/>
        <v>3.708944663737246</v>
      </c>
    </row>
    <row r="27" spans="2:18" s="54" customFormat="1" ht="13.5" customHeight="1" hidden="1">
      <c r="B27" s="21"/>
      <c r="C27" s="21" t="s">
        <v>201</v>
      </c>
      <c r="D27" s="22">
        <f aca="true" t="shared" si="19" ref="D27:I27">SUM(D61:D63)</f>
        <v>4170</v>
      </c>
      <c r="E27" s="22">
        <f t="shared" si="19"/>
        <v>772</v>
      </c>
      <c r="F27" s="22">
        <f t="shared" si="19"/>
        <v>3398</v>
      </c>
      <c r="G27" s="22">
        <f t="shared" si="19"/>
        <v>3659</v>
      </c>
      <c r="H27" s="22">
        <f t="shared" si="19"/>
        <v>511</v>
      </c>
      <c r="I27" s="22">
        <f t="shared" si="19"/>
        <v>130987</v>
      </c>
      <c r="J27" s="22">
        <f>SUM(J61:J63)</f>
        <v>23079</v>
      </c>
      <c r="K27" s="22">
        <f>SUM(K61:K63)</f>
        <v>107908</v>
      </c>
      <c r="L27" s="22">
        <f>SUM(L61:L63)</f>
        <v>117943</v>
      </c>
      <c r="M27" s="22">
        <f>SUM(M61:M63)</f>
        <v>13044</v>
      </c>
      <c r="N27" s="121">
        <f t="shared" si="7"/>
        <v>3.1835220289036315</v>
      </c>
      <c r="O27" s="121">
        <f t="shared" si="8"/>
        <v>3.3450322804280943</v>
      </c>
      <c r="P27" s="121">
        <f t="shared" si="9"/>
        <v>3.1489787596841756</v>
      </c>
      <c r="Q27" s="121">
        <f t="shared" si="10"/>
        <v>3.1023460485149608</v>
      </c>
      <c r="R27" s="121">
        <f t="shared" si="11"/>
        <v>3.9175099662680157</v>
      </c>
    </row>
    <row r="28" spans="2:18" s="54" customFormat="1" ht="13.5" customHeight="1" hidden="1">
      <c r="B28" s="35"/>
      <c r="C28" s="21" t="s">
        <v>202</v>
      </c>
      <c r="D28" s="22">
        <f aca="true" t="shared" si="20" ref="D28:I28">SUM(D64:D66)</f>
        <v>4357</v>
      </c>
      <c r="E28" s="22">
        <f t="shared" si="20"/>
        <v>690</v>
      </c>
      <c r="F28" s="22">
        <f t="shared" si="20"/>
        <v>3667</v>
      </c>
      <c r="G28" s="22">
        <f t="shared" si="20"/>
        <v>3928</v>
      </c>
      <c r="H28" s="22">
        <f t="shared" si="20"/>
        <v>429</v>
      </c>
      <c r="I28" s="22">
        <f t="shared" si="20"/>
        <v>122339</v>
      </c>
      <c r="J28" s="22">
        <f>SUM(J64:J66)</f>
        <v>21437</v>
      </c>
      <c r="K28" s="22">
        <f>SUM(K64:K66)</f>
        <v>100902</v>
      </c>
      <c r="L28" s="22">
        <f>SUM(L64:L66)</f>
        <v>111340</v>
      </c>
      <c r="M28" s="22">
        <f>SUM(M64:M66)</f>
        <v>10999</v>
      </c>
      <c r="N28" s="121">
        <f t="shared" si="7"/>
        <v>3.561415411275227</v>
      </c>
      <c r="O28" s="121">
        <f t="shared" si="8"/>
        <v>3.2187339646405744</v>
      </c>
      <c r="P28" s="121">
        <f t="shared" si="9"/>
        <v>3.6342193415393154</v>
      </c>
      <c r="Q28" s="121">
        <f t="shared" si="10"/>
        <v>3.527932459134184</v>
      </c>
      <c r="R28" s="121">
        <f t="shared" si="11"/>
        <v>3.9003545776888813</v>
      </c>
    </row>
    <row r="29" spans="2:18" s="54" customFormat="1" ht="13.5" customHeight="1" hidden="1">
      <c r="B29" s="35"/>
      <c r="C29" s="21" t="s">
        <v>203</v>
      </c>
      <c r="D29" s="22">
        <f aca="true" t="shared" si="21" ref="D29:I29">SUM(D67:D69)</f>
        <v>3870</v>
      </c>
      <c r="E29" s="22">
        <f t="shared" si="21"/>
        <v>629</v>
      </c>
      <c r="F29" s="22">
        <f t="shared" si="21"/>
        <v>3241</v>
      </c>
      <c r="G29" s="22">
        <f t="shared" si="21"/>
        <v>3450</v>
      </c>
      <c r="H29" s="22">
        <f t="shared" si="21"/>
        <v>420</v>
      </c>
      <c r="I29" s="22">
        <f t="shared" si="21"/>
        <v>117110</v>
      </c>
      <c r="J29" s="22">
        <f>SUM(J67:J69)</f>
        <v>22361</v>
      </c>
      <c r="K29" s="22">
        <f>SUM(K67:K69)</f>
        <v>94749</v>
      </c>
      <c r="L29" s="22">
        <f>SUM(L67:L69)</f>
        <v>106604</v>
      </c>
      <c r="M29" s="22">
        <f>SUM(M67:M69)</f>
        <v>10506</v>
      </c>
      <c r="N29" s="121">
        <f t="shared" si="7"/>
        <v>3.3045854324993593</v>
      </c>
      <c r="O29" s="121">
        <f t="shared" si="8"/>
        <v>2.8129332319663702</v>
      </c>
      <c r="P29" s="121">
        <f t="shared" si="9"/>
        <v>3.4206165764282472</v>
      </c>
      <c r="Q29" s="121">
        <f t="shared" si="10"/>
        <v>3.2362763123334957</v>
      </c>
      <c r="R29" s="121">
        <f t="shared" si="11"/>
        <v>3.997715591090805</v>
      </c>
    </row>
    <row r="30" spans="2:18" s="54" customFormat="1" ht="12" hidden="1">
      <c r="B30" s="35">
        <v>2020</v>
      </c>
      <c r="C30" s="21" t="s">
        <v>200</v>
      </c>
      <c r="D30" s="22">
        <f aca="true" t="shared" si="22" ref="D30:I30">SUM(D70:D72)</f>
        <v>4641</v>
      </c>
      <c r="E30" s="22">
        <f t="shared" si="22"/>
        <v>832</v>
      </c>
      <c r="F30" s="22">
        <f t="shared" si="22"/>
        <v>3809</v>
      </c>
      <c r="G30" s="22">
        <f t="shared" si="22"/>
        <v>4090</v>
      </c>
      <c r="H30" s="22">
        <f t="shared" si="22"/>
        <v>551</v>
      </c>
      <c r="I30" s="22">
        <f t="shared" si="22"/>
        <v>127864</v>
      </c>
      <c r="J30" s="22">
        <f>SUM(J70:J72)</f>
        <v>24213</v>
      </c>
      <c r="K30" s="22">
        <f>SUM(K70:K72)</f>
        <v>103651</v>
      </c>
      <c r="L30" s="22">
        <f>SUM(L70:L72)</f>
        <v>116611</v>
      </c>
      <c r="M30" s="22">
        <f>SUM(M70:M72)</f>
        <v>11253</v>
      </c>
      <c r="N30" s="121">
        <f t="shared" si="7"/>
        <v>3.6296377400988553</v>
      </c>
      <c r="O30" s="121">
        <f t="shared" si="8"/>
        <v>3.4361706521290216</v>
      </c>
      <c r="P30" s="121">
        <f t="shared" si="9"/>
        <v>3.6748318877772523</v>
      </c>
      <c r="Q30" s="121">
        <f t="shared" si="10"/>
        <v>3.5073878107554175</v>
      </c>
      <c r="R30" s="121">
        <f t="shared" si="11"/>
        <v>4.8964720518972715</v>
      </c>
    </row>
    <row r="31" spans="2:18" s="54" customFormat="1" ht="12" customHeight="1" hidden="1">
      <c r="B31" s="21"/>
      <c r="C31" s="21" t="s">
        <v>201</v>
      </c>
      <c r="D31" s="22">
        <f aca="true" t="shared" si="23" ref="D31:I31">SUM(D73:D75)</f>
        <v>2515</v>
      </c>
      <c r="E31" s="22">
        <f t="shared" si="23"/>
        <v>491</v>
      </c>
      <c r="F31" s="22">
        <f t="shared" si="23"/>
        <v>2024</v>
      </c>
      <c r="G31" s="22">
        <f t="shared" si="23"/>
        <v>2244</v>
      </c>
      <c r="H31" s="22">
        <f t="shared" si="23"/>
        <v>271</v>
      </c>
      <c r="I31" s="22">
        <f t="shared" si="23"/>
        <v>75879</v>
      </c>
      <c r="J31" s="22">
        <f>SUM(J73:J75)</f>
        <v>14427</v>
      </c>
      <c r="K31" s="22">
        <f>SUM(K73:K75)</f>
        <v>61452</v>
      </c>
      <c r="L31" s="22">
        <f>SUM(L73:L75)</f>
        <v>68730</v>
      </c>
      <c r="M31" s="22">
        <f>SUM(M73:M75)</f>
        <v>7149</v>
      </c>
      <c r="N31" s="121">
        <f t="shared" si="7"/>
        <v>3.314487539371895</v>
      </c>
      <c r="O31" s="121">
        <f t="shared" si="8"/>
        <v>3.4033409579261105</v>
      </c>
      <c r="P31" s="121">
        <f t="shared" si="9"/>
        <v>3.2936275467031177</v>
      </c>
      <c r="Q31" s="121">
        <f t="shared" si="10"/>
        <v>3.264949803579223</v>
      </c>
      <c r="R31" s="121">
        <f t="shared" si="11"/>
        <v>3.790739963631277</v>
      </c>
    </row>
    <row r="32" spans="3:18" s="54" customFormat="1" ht="12" hidden="1">
      <c r="C32" s="21" t="s">
        <v>202</v>
      </c>
      <c r="D32" s="22">
        <f aca="true" t="shared" si="24" ref="D32:I32">SUM(D76:D78)</f>
        <v>3941</v>
      </c>
      <c r="E32" s="22">
        <f t="shared" si="24"/>
        <v>798</v>
      </c>
      <c r="F32" s="22">
        <f t="shared" si="24"/>
        <v>3143</v>
      </c>
      <c r="G32" s="22">
        <f t="shared" si="24"/>
        <v>3524</v>
      </c>
      <c r="H32" s="22">
        <f t="shared" si="24"/>
        <v>417</v>
      </c>
      <c r="I32" s="22">
        <f t="shared" si="24"/>
        <v>102325</v>
      </c>
      <c r="J32" s="22">
        <f>SUM(J76:J78)</f>
        <v>22005</v>
      </c>
      <c r="K32" s="22">
        <f>SUM(K76:K78)</f>
        <v>80320</v>
      </c>
      <c r="L32" s="22">
        <f>SUM(L76:L78)</f>
        <v>92712</v>
      </c>
      <c r="M32" s="22">
        <f>SUM(M76:M78)</f>
        <v>9613</v>
      </c>
      <c r="N32" s="121">
        <f t="shared" si="7"/>
        <v>3.851453701441485</v>
      </c>
      <c r="O32" s="121">
        <f t="shared" si="8"/>
        <v>3.6264485344239947</v>
      </c>
      <c r="P32" s="121">
        <f t="shared" si="9"/>
        <v>3.913097609561753</v>
      </c>
      <c r="Q32" s="121">
        <f t="shared" si="10"/>
        <v>3.8010182069203555</v>
      </c>
      <c r="R32" s="121">
        <f t="shared" si="11"/>
        <v>4.337875793196712</v>
      </c>
    </row>
    <row r="33" spans="2:18" s="54" customFormat="1" ht="15" customHeight="1" hidden="1">
      <c r="B33" s="35"/>
      <c r="C33" s="21" t="s">
        <v>203</v>
      </c>
      <c r="D33" s="22">
        <f aca="true" t="shared" si="25" ref="D33:I33">SUM(D79:D81)</f>
        <v>3924</v>
      </c>
      <c r="E33" s="22">
        <f t="shared" si="25"/>
        <v>709</v>
      </c>
      <c r="F33" s="22">
        <f t="shared" si="25"/>
        <v>3215</v>
      </c>
      <c r="G33" s="22">
        <f t="shared" si="25"/>
        <v>3541</v>
      </c>
      <c r="H33" s="22">
        <f t="shared" si="25"/>
        <v>383</v>
      </c>
      <c r="I33" s="22">
        <f t="shared" si="25"/>
        <v>114170</v>
      </c>
      <c r="J33" s="22">
        <f>SUM(J79:J81)</f>
        <v>22916</v>
      </c>
      <c r="K33" s="22">
        <f>SUM(K79:K81)</f>
        <v>91254</v>
      </c>
      <c r="L33" s="22">
        <f>SUM(L79:L81)</f>
        <v>104490</v>
      </c>
      <c r="M33" s="22">
        <f>SUM(M79:M81)</f>
        <v>9680</v>
      </c>
      <c r="N33" s="121">
        <f t="shared" si="7"/>
        <v>3.436979942191469</v>
      </c>
      <c r="O33" s="121">
        <f t="shared" si="8"/>
        <v>3.0939081864199682</v>
      </c>
      <c r="P33" s="121">
        <f t="shared" si="9"/>
        <v>3.5231332325158347</v>
      </c>
      <c r="Q33" s="121">
        <f t="shared" si="10"/>
        <v>3.3888410374198488</v>
      </c>
      <c r="R33" s="121">
        <f t="shared" si="11"/>
        <v>3.956611570247934</v>
      </c>
    </row>
    <row r="34" spans="2:18" s="54" customFormat="1" ht="15" customHeight="1" hidden="1">
      <c r="B34" s="35">
        <v>2021</v>
      </c>
      <c r="C34" s="21" t="s">
        <v>200</v>
      </c>
      <c r="D34" s="22">
        <f aca="true" t="shared" si="26" ref="D34:I34">SUM(D82:D84)</f>
        <v>4558</v>
      </c>
      <c r="E34" s="22">
        <f t="shared" si="26"/>
        <v>818</v>
      </c>
      <c r="F34" s="22">
        <f t="shared" si="26"/>
        <v>3740</v>
      </c>
      <c r="G34" s="22">
        <f t="shared" si="26"/>
        <v>4122</v>
      </c>
      <c r="H34" s="22">
        <f t="shared" si="26"/>
        <v>436</v>
      </c>
      <c r="I34" s="22">
        <f t="shared" si="26"/>
        <v>130652</v>
      </c>
      <c r="J34" s="22">
        <f>SUM(J82:J84)</f>
        <v>28476</v>
      </c>
      <c r="K34" s="22">
        <f>SUM(K82:K84)</f>
        <v>102176</v>
      </c>
      <c r="L34" s="22">
        <f>SUM(L82:L84)</f>
        <v>118906</v>
      </c>
      <c r="M34" s="22">
        <f>SUM(M82:M84)</f>
        <v>11746</v>
      </c>
      <c r="N34" s="121">
        <f t="shared" si="7"/>
        <v>3.488656890059088</v>
      </c>
      <c r="O34" s="121">
        <f t="shared" si="8"/>
        <v>2.8725944655148195</v>
      </c>
      <c r="P34" s="121">
        <f t="shared" si="9"/>
        <v>3.660350767303476</v>
      </c>
      <c r="Q34" s="121">
        <f t="shared" si="10"/>
        <v>3.466603871966091</v>
      </c>
      <c r="R34" s="121">
        <f t="shared" si="11"/>
        <v>3.711901924059254</v>
      </c>
    </row>
    <row r="35" spans="3:18" s="54" customFormat="1" ht="12" customHeight="1" hidden="1">
      <c r="C35" s="21" t="s">
        <v>201</v>
      </c>
      <c r="D35" s="22">
        <f aca="true" t="shared" si="27" ref="D35:I35">SUM(D85:D87)</f>
        <v>4903</v>
      </c>
      <c r="E35" s="22">
        <f t="shared" si="27"/>
        <v>983</v>
      </c>
      <c r="F35" s="22">
        <f t="shared" si="27"/>
        <v>3920</v>
      </c>
      <c r="G35" s="22">
        <f t="shared" si="27"/>
        <v>4419</v>
      </c>
      <c r="H35" s="22">
        <f t="shared" si="27"/>
        <v>484</v>
      </c>
      <c r="I35" s="22">
        <f t="shared" si="27"/>
        <v>138179</v>
      </c>
      <c r="J35" s="22">
        <f>SUM(J85:J87)</f>
        <v>60540</v>
      </c>
      <c r="K35" s="22">
        <f>SUM(K85:K87)</f>
        <v>119970</v>
      </c>
      <c r="L35" s="22">
        <f>SUM(L85:L87)</f>
        <v>129887</v>
      </c>
      <c r="M35" s="22">
        <f>SUM(M85:M87)</f>
        <v>50627</v>
      </c>
      <c r="N35" s="121">
        <f t="shared" si="7"/>
        <v>3.54829605077472</v>
      </c>
      <c r="O35" s="121">
        <f t="shared" si="8"/>
        <v>1.6237198546415594</v>
      </c>
      <c r="P35" s="121">
        <f t="shared" si="9"/>
        <v>3.2674835375510547</v>
      </c>
      <c r="Q35" s="121">
        <f t="shared" si="10"/>
        <v>3.402188055771555</v>
      </c>
      <c r="R35" s="121">
        <f t="shared" si="11"/>
        <v>0.956011614355976</v>
      </c>
    </row>
    <row r="36" spans="2:18" s="54" customFormat="1" ht="14.25" customHeight="1" hidden="1">
      <c r="B36" s="35"/>
      <c r="C36" s="21" t="s">
        <v>202</v>
      </c>
      <c r="D36" s="22">
        <f aca="true" t="shared" si="28" ref="D36:I36">SUM(D88:D90)</f>
        <v>5258</v>
      </c>
      <c r="E36" s="22">
        <f t="shared" si="28"/>
        <v>981</v>
      </c>
      <c r="F36" s="22">
        <f t="shared" si="28"/>
        <v>4277</v>
      </c>
      <c r="G36" s="22">
        <f t="shared" si="28"/>
        <v>4786</v>
      </c>
      <c r="H36" s="22">
        <f t="shared" si="28"/>
        <v>472</v>
      </c>
      <c r="I36" s="22">
        <f t="shared" si="28"/>
        <v>153250</v>
      </c>
      <c r="J36" s="22">
        <f>SUM(J88:J90)</f>
        <v>29707</v>
      </c>
      <c r="K36" s="22">
        <f>SUM(K88:K90)</f>
        <v>123543</v>
      </c>
      <c r="L36" s="22">
        <f>SUM(L88:L90)</f>
        <v>140795</v>
      </c>
      <c r="M36" s="22">
        <f>SUM(M88:M90)</f>
        <v>12455</v>
      </c>
      <c r="N36" s="121">
        <f t="shared" si="7"/>
        <v>3.4309951060358888</v>
      </c>
      <c r="O36" s="121">
        <f t="shared" si="8"/>
        <v>3.3022519944794153</v>
      </c>
      <c r="P36" s="121">
        <f t="shared" si="9"/>
        <v>3.4619525185562923</v>
      </c>
      <c r="Q36" s="121">
        <f t="shared" si="10"/>
        <v>3.3992684399303954</v>
      </c>
      <c r="R36" s="121">
        <f t="shared" si="11"/>
        <v>3.7896427137695707</v>
      </c>
    </row>
    <row r="37" spans="2:18" s="54" customFormat="1" ht="13.5" customHeight="1" hidden="1">
      <c r="B37" s="47"/>
      <c r="C37" s="21" t="s">
        <v>203</v>
      </c>
      <c r="D37" s="22">
        <f aca="true" t="shared" si="29" ref="D37:I37">SUM(D91:D93)</f>
        <v>5066</v>
      </c>
      <c r="E37" s="22">
        <f t="shared" si="29"/>
        <v>938</v>
      </c>
      <c r="F37" s="22">
        <f t="shared" si="29"/>
        <v>4128</v>
      </c>
      <c r="G37" s="22">
        <f t="shared" si="29"/>
        <v>4644</v>
      </c>
      <c r="H37" s="22">
        <f t="shared" si="29"/>
        <v>422</v>
      </c>
      <c r="I37" s="22">
        <f t="shared" si="29"/>
        <v>144404</v>
      </c>
      <c r="J37" s="22">
        <f>SUM(J91:J93)</f>
        <v>29135</v>
      </c>
      <c r="K37" s="22">
        <f>SUM(K91:K93)</f>
        <v>115269</v>
      </c>
      <c r="L37" s="22">
        <f>SUM(L91:L93)</f>
        <v>132328</v>
      </c>
      <c r="M37" s="22">
        <f>SUM(M91:M93)</f>
        <v>12076</v>
      </c>
      <c r="N37" s="121">
        <f t="shared" si="7"/>
        <v>3.5082130688900586</v>
      </c>
      <c r="O37" s="121">
        <f t="shared" si="8"/>
        <v>3.2194954522052517</v>
      </c>
      <c r="P37" s="121">
        <f t="shared" si="9"/>
        <v>3.581188350727429</v>
      </c>
      <c r="Q37" s="121">
        <f t="shared" si="10"/>
        <v>3.5094613384922315</v>
      </c>
      <c r="R37" s="121">
        <f t="shared" si="11"/>
        <v>3.4945346141106324</v>
      </c>
    </row>
    <row r="38" spans="2:18" s="54" customFormat="1" ht="12.75" customHeight="1" hidden="1">
      <c r="B38" s="35">
        <v>2022</v>
      </c>
      <c r="C38" s="21" t="s">
        <v>200</v>
      </c>
      <c r="D38" s="22">
        <f aca="true" t="shared" si="30" ref="D38:I38">SUM(D94:D96)</f>
        <v>5967</v>
      </c>
      <c r="E38" s="22">
        <f t="shared" si="30"/>
        <v>1088</v>
      </c>
      <c r="F38" s="22">
        <f t="shared" si="30"/>
        <v>4879</v>
      </c>
      <c r="G38" s="22">
        <f t="shared" si="30"/>
        <v>5414</v>
      </c>
      <c r="H38" s="22">
        <f t="shared" si="30"/>
        <v>553</v>
      </c>
      <c r="I38" s="22">
        <f t="shared" si="30"/>
        <v>165799</v>
      </c>
      <c r="J38" s="22">
        <f>SUM(J94:J96)</f>
        <v>32312</v>
      </c>
      <c r="K38" s="22">
        <f>SUM(K94:K96)</f>
        <v>133487</v>
      </c>
      <c r="L38" s="22">
        <f>SUM(L94:L96)</f>
        <v>152687</v>
      </c>
      <c r="M38" s="22">
        <f>SUM(M94:M96)</f>
        <v>13112</v>
      </c>
      <c r="N38" s="121">
        <f t="shared" si="7"/>
        <v>3.598936061134265</v>
      </c>
      <c r="O38" s="121">
        <f t="shared" si="8"/>
        <v>3.367170091606833</v>
      </c>
      <c r="P38" s="121">
        <f t="shared" si="9"/>
        <v>3.6550375692014954</v>
      </c>
      <c r="Q38" s="121">
        <f t="shared" si="10"/>
        <v>3.5458159502773645</v>
      </c>
      <c r="R38" s="121">
        <f t="shared" si="11"/>
        <v>4.21751067724222</v>
      </c>
    </row>
    <row r="39" spans="2:18" s="54" customFormat="1" ht="14.25" customHeight="1" hidden="1">
      <c r="B39" s="35"/>
      <c r="C39" s="21" t="s">
        <v>201</v>
      </c>
      <c r="D39" s="22">
        <f aca="true" t="shared" si="31" ref="D39:I39">SUM(D97:D99)</f>
        <v>5579</v>
      </c>
      <c r="E39" s="22">
        <f t="shared" si="31"/>
        <v>898</v>
      </c>
      <c r="F39" s="22">
        <f t="shared" si="31"/>
        <v>4681</v>
      </c>
      <c r="G39" s="22">
        <f t="shared" si="31"/>
        <v>5028</v>
      </c>
      <c r="H39" s="22">
        <f t="shared" si="31"/>
        <v>551</v>
      </c>
      <c r="I39" s="22">
        <f t="shared" si="31"/>
        <v>164809</v>
      </c>
      <c r="J39" s="22">
        <f>SUM(J97:J99)</f>
        <v>28314</v>
      </c>
      <c r="K39" s="22">
        <f>SUM(K97:K99)</f>
        <v>136495</v>
      </c>
      <c r="L39" s="22">
        <f>SUM(L97:L99)</f>
        <v>151784</v>
      </c>
      <c r="M39" s="22">
        <f>SUM(M97:M99)</f>
        <v>13025</v>
      </c>
      <c r="N39" s="121">
        <f t="shared" si="7"/>
        <v>3.385130666407781</v>
      </c>
      <c r="O39" s="121">
        <f t="shared" si="8"/>
        <v>3.171575898848626</v>
      </c>
      <c r="P39" s="121">
        <f t="shared" si="9"/>
        <v>3.4294296494377083</v>
      </c>
      <c r="Q39" s="121">
        <f t="shared" si="10"/>
        <v>3.3126021188004007</v>
      </c>
      <c r="R39" s="121">
        <f t="shared" si="11"/>
        <v>4.230326295585413</v>
      </c>
    </row>
    <row r="40" spans="3:18" ht="12" hidden="1">
      <c r="C40" s="21" t="s">
        <v>202</v>
      </c>
      <c r="D40" s="22">
        <f aca="true" t="shared" si="32" ref="D40:I40">SUM(D100:D102)</f>
        <v>6056</v>
      </c>
      <c r="E40" s="22">
        <f t="shared" si="32"/>
        <v>980</v>
      </c>
      <c r="F40" s="22">
        <f t="shared" si="32"/>
        <v>5076</v>
      </c>
      <c r="G40" s="22">
        <f t="shared" si="32"/>
        <v>5506</v>
      </c>
      <c r="H40" s="22">
        <f t="shared" si="32"/>
        <v>550</v>
      </c>
      <c r="I40" s="22">
        <f t="shared" si="32"/>
        <v>169292</v>
      </c>
      <c r="J40" s="22">
        <f>SUM(J100:J102)</f>
        <v>29269</v>
      </c>
      <c r="K40" s="22">
        <f>SUM(K100:K102)</f>
        <v>140023</v>
      </c>
      <c r="L40" s="22">
        <f>SUM(L100:L102)</f>
        <v>156391</v>
      </c>
      <c r="M40" s="22">
        <f>SUM(M100:M102)</f>
        <v>12901</v>
      </c>
      <c r="N40" s="121">
        <f t="shared" si="7"/>
        <v>3.577251140042058</v>
      </c>
      <c r="O40" s="121">
        <f t="shared" si="8"/>
        <v>3.34825241723325</v>
      </c>
      <c r="P40" s="121">
        <f t="shared" si="9"/>
        <v>3.6251187304942762</v>
      </c>
      <c r="Q40" s="121">
        <f t="shared" si="10"/>
        <v>3.5206629537505356</v>
      </c>
      <c r="R40" s="121">
        <f t="shared" si="11"/>
        <v>4.2632354081078985</v>
      </c>
    </row>
    <row r="41" spans="2:18" ht="19.5" customHeight="1">
      <c r="B41" s="35">
        <v>2022</v>
      </c>
      <c r="C41" s="21" t="s">
        <v>203</v>
      </c>
      <c r="D41" s="22">
        <f aca="true" t="shared" si="33" ref="D41:I41">SUM(D103:D105)</f>
        <v>5092</v>
      </c>
      <c r="E41" s="22">
        <f t="shared" si="33"/>
        <v>830</v>
      </c>
      <c r="F41" s="22">
        <f t="shared" si="33"/>
        <v>4262</v>
      </c>
      <c r="G41" s="22">
        <f t="shared" si="33"/>
        <v>4614</v>
      </c>
      <c r="H41" s="22">
        <f t="shared" si="33"/>
        <v>478</v>
      </c>
      <c r="I41" s="22">
        <f t="shared" si="33"/>
        <v>150365</v>
      </c>
      <c r="J41" s="22">
        <f>SUM(J103:J105)</f>
        <v>26563</v>
      </c>
      <c r="K41" s="22">
        <f>SUM(K103:K105)</f>
        <v>123802</v>
      </c>
      <c r="L41" s="22">
        <f>SUM(L103:L105)</f>
        <v>138662</v>
      </c>
      <c r="M41" s="22">
        <f>SUM(M103:M105)</f>
        <v>11703</v>
      </c>
      <c r="N41" s="121">
        <f t="shared" si="7"/>
        <v>3.386426362517873</v>
      </c>
      <c r="O41" s="121">
        <f t="shared" si="8"/>
        <v>3.124647065467003</v>
      </c>
      <c r="P41" s="121">
        <f t="shared" si="9"/>
        <v>3.442593819162857</v>
      </c>
      <c r="Q41" s="121">
        <f t="shared" si="10"/>
        <v>3.3275158298596583</v>
      </c>
      <c r="R41" s="121">
        <f t="shared" si="11"/>
        <v>4.084422797573272</v>
      </c>
    </row>
    <row r="42" spans="2:18" ht="15.75" customHeight="1">
      <c r="B42" s="35">
        <v>2023</v>
      </c>
      <c r="C42" s="21" t="s">
        <v>200</v>
      </c>
      <c r="D42" s="22">
        <f aca="true" t="shared" si="34" ref="D42:I42">SUM(D106:D108)</f>
        <v>6078</v>
      </c>
      <c r="E42" s="22">
        <f t="shared" si="34"/>
        <v>1084</v>
      </c>
      <c r="F42" s="22">
        <f t="shared" si="34"/>
        <v>4994</v>
      </c>
      <c r="G42" s="22">
        <f t="shared" si="34"/>
        <v>5557</v>
      </c>
      <c r="H42" s="22">
        <f t="shared" si="34"/>
        <v>521</v>
      </c>
      <c r="I42" s="22">
        <f t="shared" si="34"/>
        <v>161460</v>
      </c>
      <c r="J42" s="22">
        <f>SUM(J106:J108)</f>
        <v>30747</v>
      </c>
      <c r="K42" s="22">
        <f>SUM(K106:K108)</f>
        <v>130713</v>
      </c>
      <c r="L42" s="22">
        <f>SUM(L106:L108)</f>
        <v>148466</v>
      </c>
      <c r="M42" s="22">
        <f>SUM(M106:M108)</f>
        <v>12994</v>
      </c>
      <c r="N42" s="121">
        <f t="shared" si="7"/>
        <v>3.764399851356373</v>
      </c>
      <c r="O42" s="121">
        <f t="shared" si="8"/>
        <v>3.5255472078576773</v>
      </c>
      <c r="P42" s="121">
        <f t="shared" si="9"/>
        <v>3.8205840276024574</v>
      </c>
      <c r="Q42" s="121">
        <f t="shared" si="10"/>
        <v>3.7429445125483274</v>
      </c>
      <c r="R42" s="121">
        <f t="shared" si="11"/>
        <v>4.009542865938125</v>
      </c>
    </row>
    <row r="43" spans="2:18" ht="12">
      <c r="B43" s="35"/>
      <c r="C43" s="21" t="s">
        <v>201</v>
      </c>
      <c r="D43" s="22">
        <f aca="true" t="shared" si="35" ref="D43:I43">SUM(D109:D111)</f>
        <v>5402</v>
      </c>
      <c r="E43" s="22">
        <f t="shared" si="35"/>
        <v>1039</v>
      </c>
      <c r="F43" s="22">
        <f t="shared" si="35"/>
        <v>4363</v>
      </c>
      <c r="G43" s="22">
        <f t="shared" si="35"/>
        <v>4905</v>
      </c>
      <c r="H43" s="22">
        <f t="shared" si="35"/>
        <v>497</v>
      </c>
      <c r="I43" s="22">
        <f t="shared" si="35"/>
        <v>153447</v>
      </c>
      <c r="J43" s="22">
        <f>SUM(J109:J111)</f>
        <v>29379</v>
      </c>
      <c r="K43" s="22">
        <f>SUM(K109:K111)</f>
        <v>124068</v>
      </c>
      <c r="L43" s="22">
        <f>SUM(L109:L111)</f>
        <v>141600</v>
      </c>
      <c r="M43" s="22">
        <f>SUM(M109:M111)</f>
        <v>11847</v>
      </c>
      <c r="N43" s="121">
        <f t="shared" si="7"/>
        <v>3.520433765404342</v>
      </c>
      <c r="O43" s="121">
        <f t="shared" si="8"/>
        <v>3.536539705231628</v>
      </c>
      <c r="P43" s="121">
        <f t="shared" si="9"/>
        <v>3.516619918109424</v>
      </c>
      <c r="Q43" s="121">
        <f t="shared" si="10"/>
        <v>3.4639830508474576</v>
      </c>
      <c r="R43" s="121">
        <f t="shared" si="11"/>
        <v>4.195154891533721</v>
      </c>
    </row>
    <row r="44" spans="2:18" ht="12">
      <c r="B44" s="35"/>
      <c r="C44" s="21" t="s">
        <v>202</v>
      </c>
      <c r="D44" s="22">
        <f aca="true" t="shared" si="36" ref="D44:I44">SUM(D112:D114)</f>
        <v>5389</v>
      </c>
      <c r="E44" s="22">
        <f t="shared" si="36"/>
        <v>1009</v>
      </c>
      <c r="F44" s="22">
        <f t="shared" si="36"/>
        <v>4380</v>
      </c>
      <c r="G44" s="22">
        <f t="shared" si="36"/>
        <v>4961</v>
      </c>
      <c r="H44" s="22">
        <f t="shared" si="36"/>
        <v>428</v>
      </c>
      <c r="I44" s="22">
        <f t="shared" si="36"/>
        <v>141641</v>
      </c>
      <c r="J44" s="22">
        <f>SUM(J112:J114)</f>
        <v>25870</v>
      </c>
      <c r="K44" s="22">
        <f>SUM(K112:K114)</f>
        <v>115771</v>
      </c>
      <c r="L44" s="22">
        <f>SUM(L112:L114)</f>
        <v>131149</v>
      </c>
      <c r="M44" s="22">
        <f>SUM(M112:M114)</f>
        <v>10492</v>
      </c>
      <c r="N44" s="121">
        <f t="shared" si="7"/>
        <v>3.8046893201827157</v>
      </c>
      <c r="O44" s="121">
        <f t="shared" si="8"/>
        <v>3.900270583687669</v>
      </c>
      <c r="P44" s="121">
        <f t="shared" si="9"/>
        <v>3.783330885973171</v>
      </c>
      <c r="Q44" s="121">
        <f t="shared" si="10"/>
        <v>3.7827204172353586</v>
      </c>
      <c r="R44" s="121">
        <f t="shared" si="11"/>
        <v>4.079298513152878</v>
      </c>
    </row>
    <row r="45" spans="2:18" ht="13.5" customHeight="1">
      <c r="B45" s="35"/>
      <c r="C45" s="21" t="s">
        <v>203</v>
      </c>
      <c r="D45" s="22">
        <f aca="true" t="shared" si="37" ref="D45:I45">SUM(D115:D117)</f>
        <v>4606</v>
      </c>
      <c r="E45" s="22">
        <f t="shared" si="37"/>
        <v>850</v>
      </c>
      <c r="F45" s="22">
        <f t="shared" si="37"/>
        <v>3756</v>
      </c>
      <c r="G45" s="22">
        <f t="shared" si="37"/>
        <v>4243</v>
      </c>
      <c r="H45" s="22">
        <f t="shared" si="37"/>
        <v>363</v>
      </c>
      <c r="I45" s="22">
        <f t="shared" si="37"/>
        <v>129489</v>
      </c>
      <c r="J45" s="22">
        <f>SUM(J115:J117)</f>
        <v>24598</v>
      </c>
      <c r="K45" s="22">
        <f>SUM(K115:K117)</f>
        <v>104891</v>
      </c>
      <c r="L45" s="22">
        <f>SUM(L115:L117)</f>
        <v>120299</v>
      </c>
      <c r="M45" s="22">
        <f>SUM(M115:M117)</f>
        <v>9190</v>
      </c>
      <c r="N45" s="121">
        <f t="shared" si="7"/>
        <v>3.5570589007560485</v>
      </c>
      <c r="O45" s="121">
        <f t="shared" si="8"/>
        <v>3.4555654931295225</v>
      </c>
      <c r="P45" s="121">
        <f t="shared" si="9"/>
        <v>3.5808601309931265</v>
      </c>
      <c r="Q45" s="121">
        <f t="shared" si="10"/>
        <v>3.527045112594452</v>
      </c>
      <c r="R45" s="121">
        <f t="shared" si="11"/>
        <v>3.9499455930359084</v>
      </c>
    </row>
    <row r="46" spans="2:18" s="54" customFormat="1" ht="17.25" customHeight="1" hidden="1">
      <c r="B46" s="35">
        <v>2018</v>
      </c>
      <c r="C46" s="21" t="s">
        <v>207</v>
      </c>
      <c r="D46" s="55">
        <f>+DATOS!B141</f>
        <v>1535</v>
      </c>
      <c r="E46" s="55">
        <f>+DATOS!C141</f>
        <v>235</v>
      </c>
      <c r="F46" s="55">
        <f>+DATOS!D141</f>
        <v>1300</v>
      </c>
      <c r="G46" s="55">
        <f>+DATOS!E141</f>
        <v>1366</v>
      </c>
      <c r="H46" s="55">
        <f>+DATOS!F141</f>
        <v>169</v>
      </c>
      <c r="I46" s="55">
        <f>+DATOS!G141</f>
        <v>47735</v>
      </c>
      <c r="J46" s="55">
        <f>+DATOS!H141</f>
        <v>8330</v>
      </c>
      <c r="K46" s="55">
        <f>+DATOS!I141</f>
        <v>39405</v>
      </c>
      <c r="L46" s="55">
        <f>+DATOS!J141</f>
        <v>43227</v>
      </c>
      <c r="M46" s="55">
        <f>+DATOS!K141</f>
        <v>4508</v>
      </c>
      <c r="N46" s="121">
        <f t="shared" si="7"/>
        <v>3.21566984393003</v>
      </c>
      <c r="O46" s="121">
        <f t="shared" si="8"/>
        <v>2.8211284513805523</v>
      </c>
      <c r="P46" s="121">
        <f t="shared" si="9"/>
        <v>3.2990737216089325</v>
      </c>
      <c r="Q46" s="121">
        <f t="shared" si="10"/>
        <v>3.160061998288107</v>
      </c>
      <c r="R46" s="121">
        <f t="shared" si="11"/>
        <v>3.7488908606921028</v>
      </c>
    </row>
    <row r="47" spans="2:18" s="54" customFormat="1" ht="12" customHeight="1" hidden="1">
      <c r="B47" s="21"/>
      <c r="C47" s="21" t="s">
        <v>208</v>
      </c>
      <c r="D47" s="55">
        <f>+DATOS!B142</f>
        <v>1282</v>
      </c>
      <c r="E47" s="55">
        <f>+DATOS!C142</f>
        <v>207</v>
      </c>
      <c r="F47" s="55">
        <f>+DATOS!D142</f>
        <v>1075</v>
      </c>
      <c r="G47" s="55">
        <f>+DATOS!E142</f>
        <v>1091</v>
      </c>
      <c r="H47" s="55">
        <f>+DATOS!F142</f>
        <v>191</v>
      </c>
      <c r="I47" s="55">
        <f>+DATOS!G142</f>
        <v>41497</v>
      </c>
      <c r="J47" s="55">
        <f>+DATOS!H142</f>
        <v>7457</v>
      </c>
      <c r="K47" s="55">
        <f>+DATOS!I142</f>
        <v>34040</v>
      </c>
      <c r="L47" s="55">
        <f>+DATOS!J142</f>
        <v>37491</v>
      </c>
      <c r="M47" s="55">
        <f>+DATOS!K142</f>
        <v>4006</v>
      </c>
      <c r="N47" s="121">
        <f t="shared" si="7"/>
        <v>3.0893799551774825</v>
      </c>
      <c r="O47" s="121">
        <f t="shared" si="8"/>
        <v>2.7759152474185327</v>
      </c>
      <c r="P47" s="121">
        <f t="shared" si="9"/>
        <v>3.1580493537015273</v>
      </c>
      <c r="Q47" s="121">
        <f t="shared" si="10"/>
        <v>2.910031740951162</v>
      </c>
      <c r="R47" s="121">
        <f t="shared" si="11"/>
        <v>4.767848227658512</v>
      </c>
    </row>
    <row r="48" spans="2:18" s="54" customFormat="1" ht="11.25" customHeight="1" hidden="1">
      <c r="B48" s="21"/>
      <c r="C48" s="21" t="s">
        <v>209</v>
      </c>
      <c r="D48" s="55">
        <f>+DATOS!B143</f>
        <v>1159</v>
      </c>
      <c r="E48" s="55">
        <f>+DATOS!C143</f>
        <v>267</v>
      </c>
      <c r="F48" s="55">
        <f>+DATOS!D143</f>
        <v>892</v>
      </c>
      <c r="G48" s="55">
        <f>+DATOS!E143</f>
        <v>1053</v>
      </c>
      <c r="H48" s="55">
        <f>+DATOS!F143</f>
        <v>106</v>
      </c>
      <c r="I48" s="55">
        <f>+DATOS!G143</f>
        <v>39932</v>
      </c>
      <c r="J48" s="55">
        <f>+DATOS!H143</f>
        <v>7023</v>
      </c>
      <c r="K48" s="55">
        <f>+DATOS!I143</f>
        <v>32909</v>
      </c>
      <c r="L48" s="55">
        <f>+DATOS!J143</f>
        <v>35827</v>
      </c>
      <c r="M48" s="55">
        <f>+DATOS!K143</f>
        <v>4105</v>
      </c>
      <c r="N48" s="121">
        <f t="shared" si="7"/>
        <v>2.9024341380346588</v>
      </c>
      <c r="O48" s="121">
        <f t="shared" si="8"/>
        <v>3.8017941050832977</v>
      </c>
      <c r="P48" s="121">
        <f t="shared" si="9"/>
        <v>2.7105047251511745</v>
      </c>
      <c r="Q48" s="121">
        <f t="shared" si="10"/>
        <v>2.9391241242638233</v>
      </c>
      <c r="R48" s="121">
        <f t="shared" si="11"/>
        <v>2.5822168087697928</v>
      </c>
    </row>
    <row r="49" spans="2:18" s="54" customFormat="1" ht="12" customHeight="1" hidden="1">
      <c r="B49" s="21"/>
      <c r="C49" s="21" t="s">
        <v>210</v>
      </c>
      <c r="D49" s="55">
        <f>+DATOS!B144</f>
        <v>1364</v>
      </c>
      <c r="E49" s="55">
        <f>+DATOS!C144</f>
        <v>216</v>
      </c>
      <c r="F49" s="55">
        <f>+DATOS!D144</f>
        <v>1148</v>
      </c>
      <c r="G49" s="55">
        <f>+DATOS!E144</f>
        <v>1199</v>
      </c>
      <c r="H49" s="55">
        <f>+DATOS!F144</f>
        <v>165</v>
      </c>
      <c r="I49" s="55">
        <f>+DATOS!G144</f>
        <v>42363</v>
      </c>
      <c r="J49" s="55">
        <f>+DATOS!H144</f>
        <v>7025</v>
      </c>
      <c r="K49" s="55">
        <f>+DATOS!I144</f>
        <v>35338</v>
      </c>
      <c r="L49" s="55">
        <f>+DATOS!J144</f>
        <v>38272</v>
      </c>
      <c r="M49" s="55">
        <f>+DATOS!K144</f>
        <v>4091</v>
      </c>
      <c r="N49" s="121">
        <f t="shared" si="7"/>
        <v>3.219790855227439</v>
      </c>
      <c r="O49" s="121">
        <f t="shared" si="8"/>
        <v>3.0747330960854096</v>
      </c>
      <c r="P49" s="121">
        <f t="shared" si="9"/>
        <v>3.2486275397588997</v>
      </c>
      <c r="Q49" s="121">
        <f t="shared" si="10"/>
        <v>3.1328386287625416</v>
      </c>
      <c r="R49" s="121">
        <f t="shared" si="11"/>
        <v>4.033243705695429</v>
      </c>
    </row>
    <row r="50" spans="2:18" s="54" customFormat="1" ht="8.25" customHeight="1" hidden="1">
      <c r="B50" s="21"/>
      <c r="C50" s="21" t="s">
        <v>211</v>
      </c>
      <c r="D50" s="55">
        <f>+DATOS!B145</f>
        <v>1481</v>
      </c>
      <c r="E50" s="55">
        <f>+DATOS!C145</f>
        <v>263</v>
      </c>
      <c r="F50" s="55">
        <f>+DATOS!D145</f>
        <v>1218</v>
      </c>
      <c r="G50" s="55">
        <f>+DATOS!E145</f>
        <v>1337</v>
      </c>
      <c r="H50" s="55">
        <f>+DATOS!F145</f>
        <v>144</v>
      </c>
      <c r="I50" s="55">
        <f>+DATOS!G145</f>
        <v>47052</v>
      </c>
      <c r="J50" s="55">
        <f>+DATOS!H145</f>
        <v>8236</v>
      </c>
      <c r="K50" s="55">
        <f>+DATOS!I145</f>
        <v>38816</v>
      </c>
      <c r="L50" s="55">
        <f>+DATOS!J145</f>
        <v>42630</v>
      </c>
      <c r="M50" s="55">
        <f>+DATOS!K145</f>
        <v>4422</v>
      </c>
      <c r="N50" s="121">
        <f t="shared" si="7"/>
        <v>3.147581399302899</v>
      </c>
      <c r="O50" s="121">
        <f t="shared" si="8"/>
        <v>3.193297717338514</v>
      </c>
      <c r="P50" s="121">
        <f t="shared" si="9"/>
        <v>3.137881286067601</v>
      </c>
      <c r="Q50" s="121">
        <f t="shared" si="10"/>
        <v>3.136288998357964</v>
      </c>
      <c r="R50" s="121">
        <f t="shared" si="11"/>
        <v>3.2564450474898234</v>
      </c>
    </row>
    <row r="51" spans="2:18" s="54" customFormat="1" ht="11.25" customHeight="1" hidden="1">
      <c r="B51" s="21"/>
      <c r="C51" s="21" t="s">
        <v>212</v>
      </c>
      <c r="D51" s="55">
        <f>+DATOS!B146</f>
        <v>1369</v>
      </c>
      <c r="E51" s="55">
        <f>+DATOS!C146</f>
        <v>205</v>
      </c>
      <c r="F51" s="55">
        <f>+DATOS!D146</f>
        <v>1164</v>
      </c>
      <c r="G51" s="55">
        <f>+DATOS!E146</f>
        <v>1228</v>
      </c>
      <c r="H51" s="55">
        <f>+DATOS!F146</f>
        <v>141</v>
      </c>
      <c r="I51" s="55">
        <f>+DATOS!G146</f>
        <v>44990</v>
      </c>
      <c r="J51" s="55">
        <f>+DATOS!H146</f>
        <v>7814</v>
      </c>
      <c r="K51" s="55">
        <f>+DATOS!I146</f>
        <v>37176</v>
      </c>
      <c r="L51" s="55">
        <f>+DATOS!J146</f>
        <v>40679</v>
      </c>
      <c r="M51" s="55">
        <f>+DATOS!K146</f>
        <v>4311</v>
      </c>
      <c r="N51" s="121">
        <f t="shared" si="7"/>
        <v>3.042898421871527</v>
      </c>
      <c r="O51" s="121">
        <f t="shared" si="8"/>
        <v>2.623496288712567</v>
      </c>
      <c r="P51" s="121">
        <f t="shared" si="9"/>
        <v>3.131052291801162</v>
      </c>
      <c r="Q51" s="121">
        <f t="shared" si="10"/>
        <v>3.0187566066029152</v>
      </c>
      <c r="R51" s="121">
        <f t="shared" si="11"/>
        <v>3.2707028531663185</v>
      </c>
    </row>
    <row r="52" spans="2:18" s="54" customFormat="1" ht="12" customHeight="1" hidden="1">
      <c r="B52" s="21"/>
      <c r="C52" s="21" t="s">
        <v>213</v>
      </c>
      <c r="D52" s="55">
        <f>+DATOS!B147</f>
        <v>1458</v>
      </c>
      <c r="E52" s="55">
        <f>+DATOS!C147</f>
        <v>221</v>
      </c>
      <c r="F52" s="55">
        <f>+DATOS!D147</f>
        <v>1237</v>
      </c>
      <c r="G52" s="55">
        <f>+DATOS!E147</f>
        <v>1318</v>
      </c>
      <c r="H52" s="55">
        <f>+DATOS!F147</f>
        <v>140</v>
      </c>
      <c r="I52" s="55">
        <f>+DATOS!G147</f>
        <v>46148</v>
      </c>
      <c r="J52" s="55">
        <f>+DATOS!H147</f>
        <v>7613</v>
      </c>
      <c r="K52" s="55">
        <f>+DATOS!I147</f>
        <v>38535</v>
      </c>
      <c r="L52" s="55">
        <f>+DATOS!J147</f>
        <v>41756</v>
      </c>
      <c r="M52" s="55">
        <f>+DATOS!K147</f>
        <v>4392</v>
      </c>
      <c r="N52" s="121">
        <f t="shared" si="7"/>
        <v>3.159400190690821</v>
      </c>
      <c r="O52" s="121">
        <f t="shared" si="8"/>
        <v>2.902929200052542</v>
      </c>
      <c r="P52" s="121">
        <f t="shared" si="9"/>
        <v>3.2100687686518747</v>
      </c>
      <c r="Q52" s="121">
        <f t="shared" si="10"/>
        <v>3.156432608487403</v>
      </c>
      <c r="R52" s="121">
        <f t="shared" si="11"/>
        <v>3.1876138433515484</v>
      </c>
    </row>
    <row r="53" spans="2:18" s="54" customFormat="1" ht="12" customHeight="1" hidden="1">
      <c r="B53" s="21"/>
      <c r="C53" s="21" t="s">
        <v>214</v>
      </c>
      <c r="D53" s="55">
        <f>+DATOS!B148</f>
        <v>1423</v>
      </c>
      <c r="E53" s="55">
        <f>+DATOS!C148</f>
        <v>230</v>
      </c>
      <c r="F53" s="55">
        <f>+DATOS!D148</f>
        <v>1193</v>
      </c>
      <c r="G53" s="55">
        <f>+DATOS!E148</f>
        <v>1258</v>
      </c>
      <c r="H53" s="55">
        <f>+DATOS!F148</f>
        <v>165</v>
      </c>
      <c r="I53" s="55">
        <f>+DATOS!G148</f>
        <v>44834</v>
      </c>
      <c r="J53" s="55">
        <f>+DATOS!H148</f>
        <v>8136</v>
      </c>
      <c r="K53" s="55">
        <f>+DATOS!I148</f>
        <v>36698</v>
      </c>
      <c r="L53" s="55">
        <f>+DATOS!J148</f>
        <v>40395</v>
      </c>
      <c r="M53" s="55">
        <f>+DATOS!K148</f>
        <v>4439</v>
      </c>
      <c r="N53" s="121">
        <f t="shared" si="7"/>
        <v>3.1739304991747335</v>
      </c>
      <c r="O53" s="121">
        <f t="shared" si="8"/>
        <v>2.8269419862340217</v>
      </c>
      <c r="P53" s="121">
        <f t="shared" si="9"/>
        <v>3.2508583574036733</v>
      </c>
      <c r="Q53" s="121">
        <f t="shared" si="10"/>
        <v>3.114246812724347</v>
      </c>
      <c r="R53" s="121">
        <f t="shared" si="11"/>
        <v>3.717053390403244</v>
      </c>
    </row>
    <row r="54" spans="2:18" s="54" customFormat="1" ht="10.5" customHeight="1" hidden="1">
      <c r="B54" s="21"/>
      <c r="C54" s="21" t="s">
        <v>215</v>
      </c>
      <c r="D54" s="55">
        <f>+DATOS!B149</f>
        <v>1501</v>
      </c>
      <c r="E54" s="55">
        <f>+DATOS!C149</f>
        <v>196</v>
      </c>
      <c r="F54" s="55">
        <f>+DATOS!D149</f>
        <v>1305</v>
      </c>
      <c r="G54" s="55">
        <f>+DATOS!E149</f>
        <v>1340</v>
      </c>
      <c r="H54" s="55">
        <f>+DATOS!F149</f>
        <v>161</v>
      </c>
      <c r="I54" s="55">
        <f>+DATOS!G149</f>
        <v>43174</v>
      </c>
      <c r="J54" s="55">
        <f>+DATOS!H149</f>
        <v>8041</v>
      </c>
      <c r="K54" s="55">
        <f>+DATOS!I149</f>
        <v>35133</v>
      </c>
      <c r="L54" s="55">
        <f>+DATOS!J149</f>
        <v>38950</v>
      </c>
      <c r="M54" s="55">
        <f>+DATOS!K149</f>
        <v>4224</v>
      </c>
      <c r="N54" s="121">
        <f t="shared" si="7"/>
        <v>3.476629452911475</v>
      </c>
      <c r="O54" s="121">
        <f t="shared" si="8"/>
        <v>2.4375077726650916</v>
      </c>
      <c r="P54" s="121">
        <f t="shared" si="9"/>
        <v>3.7144564938946285</v>
      </c>
      <c r="Q54" s="121">
        <f t="shared" si="10"/>
        <v>3.4403080872913994</v>
      </c>
      <c r="R54" s="121">
        <f t="shared" si="11"/>
        <v>3.8115530303030303</v>
      </c>
    </row>
    <row r="55" spans="2:18" s="54" customFormat="1" ht="13.5" customHeight="1" hidden="1">
      <c r="B55" s="21"/>
      <c r="C55" s="21" t="s">
        <v>204</v>
      </c>
      <c r="D55" s="55">
        <f>+DATOS!B150</f>
        <v>1486</v>
      </c>
      <c r="E55" s="55">
        <f>+DATOS!C150</f>
        <v>338</v>
      </c>
      <c r="F55" s="55">
        <f>+DATOS!D150</f>
        <v>1148</v>
      </c>
      <c r="G55" s="55">
        <f>+DATOS!E150</f>
        <v>1360</v>
      </c>
      <c r="H55" s="55">
        <f>+DATOS!F150</f>
        <v>126</v>
      </c>
      <c r="I55" s="55">
        <f>+DATOS!G150</f>
        <v>43482</v>
      </c>
      <c r="J55" s="55">
        <f>+DATOS!H150</f>
        <v>7935</v>
      </c>
      <c r="K55" s="55">
        <f>+DATOS!I150</f>
        <v>35547</v>
      </c>
      <c r="L55" s="55">
        <f>+DATOS!J150</f>
        <v>39507</v>
      </c>
      <c r="M55" s="55">
        <f>+DATOS!K150</f>
        <v>3975</v>
      </c>
      <c r="N55" s="121">
        <f t="shared" si="7"/>
        <v>3.417506094475875</v>
      </c>
      <c r="O55" s="121">
        <f t="shared" si="8"/>
        <v>4.259609325771897</v>
      </c>
      <c r="P55" s="121">
        <f t="shared" si="9"/>
        <v>3.229527104959631</v>
      </c>
      <c r="Q55" s="121">
        <f t="shared" si="10"/>
        <v>3.442427924165338</v>
      </c>
      <c r="R55" s="121">
        <f t="shared" si="11"/>
        <v>3.1698113207547167</v>
      </c>
    </row>
    <row r="56" spans="2:18" s="54" customFormat="1" ht="10.5" customHeight="1" hidden="1">
      <c r="B56" s="21"/>
      <c r="C56" s="21" t="s">
        <v>205</v>
      </c>
      <c r="D56" s="55">
        <f>+DATOS!B151</f>
        <v>1277</v>
      </c>
      <c r="E56" s="55">
        <f>+DATOS!C151</f>
        <v>203</v>
      </c>
      <c r="F56" s="55">
        <f>+DATOS!D151</f>
        <v>1074</v>
      </c>
      <c r="G56" s="55">
        <f>+DATOS!E151</f>
        <v>1155</v>
      </c>
      <c r="H56" s="55">
        <f>+DATOS!F151</f>
        <v>122</v>
      </c>
      <c r="I56" s="55">
        <f>+DATOS!G151</f>
        <v>42623</v>
      </c>
      <c r="J56" s="55">
        <f>+DATOS!H151</f>
        <v>7961</v>
      </c>
      <c r="K56" s="55">
        <f>+DATOS!I151</f>
        <v>34662</v>
      </c>
      <c r="L56" s="55">
        <f>+DATOS!J151</f>
        <v>38502</v>
      </c>
      <c r="M56" s="55">
        <f>+DATOS!K151</f>
        <v>4121</v>
      </c>
      <c r="N56" s="121">
        <f t="shared" si="7"/>
        <v>2.9960350045749946</v>
      </c>
      <c r="O56" s="121">
        <f t="shared" si="8"/>
        <v>2.5499309132018593</v>
      </c>
      <c r="P56" s="121">
        <f t="shared" si="9"/>
        <v>3.0984940280422366</v>
      </c>
      <c r="Q56" s="121">
        <f t="shared" si="10"/>
        <v>2.9998441639395357</v>
      </c>
      <c r="R56" s="121">
        <f t="shared" si="11"/>
        <v>2.960446493569522</v>
      </c>
    </row>
    <row r="57" spans="2:18" s="54" customFormat="1" ht="11.25" customHeight="1" hidden="1">
      <c r="B57" s="21"/>
      <c r="C57" s="21" t="s">
        <v>206</v>
      </c>
      <c r="D57" s="55">
        <f>+DATOS!B152</f>
        <v>1102</v>
      </c>
      <c r="E57" s="55">
        <f>+DATOS!C152</f>
        <v>171</v>
      </c>
      <c r="F57" s="55">
        <f>+DATOS!D152</f>
        <v>931</v>
      </c>
      <c r="G57" s="55">
        <f>+DATOS!E152</f>
        <v>989</v>
      </c>
      <c r="H57" s="55">
        <f>+DATOS!F152</f>
        <v>113</v>
      </c>
      <c r="I57" s="55">
        <f>+DATOS!G152</f>
        <v>34154</v>
      </c>
      <c r="J57" s="55">
        <f>+DATOS!H152</f>
        <v>6145</v>
      </c>
      <c r="K57" s="55">
        <f>+DATOS!I152</f>
        <v>28009</v>
      </c>
      <c r="L57" s="55">
        <f>+DATOS!J152</f>
        <v>30796</v>
      </c>
      <c r="M57" s="55">
        <f>+DATOS!K152</f>
        <v>3358</v>
      </c>
      <c r="N57" s="121">
        <f t="shared" si="7"/>
        <v>3.226562042513322</v>
      </c>
      <c r="O57" s="121">
        <f t="shared" si="8"/>
        <v>2.7827502034174127</v>
      </c>
      <c r="P57" s="121">
        <f t="shared" si="9"/>
        <v>3.3239315934164013</v>
      </c>
      <c r="Q57" s="121">
        <f t="shared" si="10"/>
        <v>3.2114560332510713</v>
      </c>
      <c r="R57" s="121">
        <f t="shared" si="11"/>
        <v>3.365098272781417</v>
      </c>
    </row>
    <row r="58" spans="2:18" s="54" customFormat="1" ht="11.25" customHeight="1" hidden="1">
      <c r="B58" s="35">
        <v>2019</v>
      </c>
      <c r="C58" s="21" t="s">
        <v>207</v>
      </c>
      <c r="D58" s="55">
        <f>+DATOS!B153</f>
        <v>1464</v>
      </c>
      <c r="E58" s="55">
        <f>+DATOS!C153</f>
        <v>215</v>
      </c>
      <c r="F58" s="55">
        <f>+DATOS!D153</f>
        <v>1249</v>
      </c>
      <c r="G58" s="55">
        <f>+DATOS!E153</f>
        <v>1280</v>
      </c>
      <c r="H58" s="55">
        <f>+DATOS!F153</f>
        <v>184</v>
      </c>
      <c r="I58" s="55">
        <f>+DATOS!G153</f>
        <v>48202</v>
      </c>
      <c r="J58" s="55">
        <f>+DATOS!H153</f>
        <v>9303</v>
      </c>
      <c r="K58" s="55">
        <f>+DATOS!I153</f>
        <v>38899</v>
      </c>
      <c r="L58" s="55">
        <f>+DATOS!J153</f>
        <v>43432</v>
      </c>
      <c r="M58" s="55">
        <f>+DATOS!K153</f>
        <v>4770</v>
      </c>
      <c r="N58" s="121">
        <f t="shared" si="7"/>
        <v>3.0372183726816315</v>
      </c>
      <c r="O58" s="121">
        <f t="shared" si="8"/>
        <v>2.311082446522627</v>
      </c>
      <c r="P58" s="121">
        <f t="shared" si="9"/>
        <v>3.2108794570554515</v>
      </c>
      <c r="Q58" s="121">
        <f t="shared" si="10"/>
        <v>2.947135752440597</v>
      </c>
      <c r="R58" s="121">
        <f t="shared" si="11"/>
        <v>3.857442348008386</v>
      </c>
    </row>
    <row r="59" spans="2:18" s="54" customFormat="1" ht="11.25" customHeight="1" hidden="1">
      <c r="B59" s="21"/>
      <c r="C59" s="21" t="s">
        <v>208</v>
      </c>
      <c r="D59" s="55">
        <f>+DATOS!B154</f>
        <v>1453</v>
      </c>
      <c r="E59" s="55">
        <f>+DATOS!C154</f>
        <v>272</v>
      </c>
      <c r="F59" s="55">
        <f>+DATOS!D154</f>
        <v>1181</v>
      </c>
      <c r="G59" s="55">
        <f>+DATOS!E154</f>
        <v>1295</v>
      </c>
      <c r="H59" s="55">
        <f>+DATOS!F154</f>
        <v>158</v>
      </c>
      <c r="I59" s="55">
        <f>+DATOS!G154</f>
        <v>44064</v>
      </c>
      <c r="J59" s="55">
        <f>+DATOS!H154</f>
        <v>8770</v>
      </c>
      <c r="K59" s="55">
        <f>+DATOS!I154</f>
        <v>35294</v>
      </c>
      <c r="L59" s="55">
        <f>+DATOS!J154</f>
        <v>39596</v>
      </c>
      <c r="M59" s="55">
        <f>+DATOS!K154</f>
        <v>4468</v>
      </c>
      <c r="N59" s="121">
        <f t="shared" si="7"/>
        <v>3.2974763979665944</v>
      </c>
      <c r="O59" s="121">
        <f t="shared" si="8"/>
        <v>3.1014823261117446</v>
      </c>
      <c r="P59" s="121">
        <f t="shared" si="9"/>
        <v>3.3461778205927355</v>
      </c>
      <c r="Q59" s="121">
        <f t="shared" si="10"/>
        <v>3.270532377007779</v>
      </c>
      <c r="R59" s="121">
        <f t="shared" si="11"/>
        <v>3.5362578334825425</v>
      </c>
    </row>
    <row r="60" spans="2:18" s="54" customFormat="1" ht="12" customHeight="1" hidden="1">
      <c r="B60" s="21"/>
      <c r="C60" s="21" t="s">
        <v>209</v>
      </c>
      <c r="D60" s="55">
        <f>+DATOS!B155</f>
        <v>1359</v>
      </c>
      <c r="E60" s="55">
        <f>+DATOS!C155</f>
        <v>216</v>
      </c>
      <c r="F60" s="55">
        <f>+DATOS!D155</f>
        <v>1143</v>
      </c>
      <c r="G60" s="55">
        <f>+DATOS!E155</f>
        <v>1203</v>
      </c>
      <c r="H60" s="55">
        <f>+DATOS!F155</f>
        <v>156</v>
      </c>
      <c r="I60" s="55">
        <f>+DATOS!G155</f>
        <v>42765</v>
      </c>
      <c r="J60" s="55">
        <f>+DATOS!H155</f>
        <v>7996</v>
      </c>
      <c r="K60" s="55">
        <f>+DATOS!I155</f>
        <v>34769</v>
      </c>
      <c r="L60" s="55">
        <f>+DATOS!J155</f>
        <v>38576</v>
      </c>
      <c r="M60" s="55">
        <f>+DATOS!K155</f>
        <v>4189</v>
      </c>
      <c r="N60" s="121">
        <f t="shared" si="7"/>
        <v>3.1778323395299894</v>
      </c>
      <c r="O60" s="121">
        <f t="shared" si="8"/>
        <v>2.7013506753376686</v>
      </c>
      <c r="P60" s="121">
        <f t="shared" si="9"/>
        <v>3.287411199631856</v>
      </c>
      <c r="Q60" s="121">
        <f t="shared" si="10"/>
        <v>3.1185192866030693</v>
      </c>
      <c r="R60" s="121">
        <f t="shared" si="11"/>
        <v>3.724039150155168</v>
      </c>
    </row>
    <row r="61" spans="2:18" s="54" customFormat="1" ht="12" customHeight="1" hidden="1">
      <c r="B61" s="21"/>
      <c r="C61" s="21" t="s">
        <v>210</v>
      </c>
      <c r="D61" s="55">
        <f>+DATOS!B156</f>
        <v>1229</v>
      </c>
      <c r="E61" s="55">
        <f>+DATOS!C156</f>
        <v>254</v>
      </c>
      <c r="F61" s="55">
        <f>+DATOS!D156</f>
        <v>975</v>
      </c>
      <c r="G61" s="55">
        <f>+DATOS!E156</f>
        <v>1076</v>
      </c>
      <c r="H61" s="55">
        <f>+DATOS!F156</f>
        <v>153</v>
      </c>
      <c r="I61" s="55">
        <f>+DATOS!G156</f>
        <v>41199</v>
      </c>
      <c r="J61" s="55">
        <f>+DATOS!H156</f>
        <v>7560</v>
      </c>
      <c r="K61" s="55">
        <f>+DATOS!I156</f>
        <v>33639</v>
      </c>
      <c r="L61" s="55">
        <f>+DATOS!J156</f>
        <v>36803</v>
      </c>
      <c r="M61" s="55">
        <f>+DATOS!K156</f>
        <v>4396</v>
      </c>
      <c r="N61" s="121">
        <f t="shared" si="7"/>
        <v>2.983082113643535</v>
      </c>
      <c r="O61" s="121">
        <f t="shared" si="8"/>
        <v>3.35978835978836</v>
      </c>
      <c r="P61" s="121">
        <f t="shared" si="9"/>
        <v>2.898421475073575</v>
      </c>
      <c r="Q61" s="121">
        <f t="shared" si="10"/>
        <v>2.9236747004320303</v>
      </c>
      <c r="R61" s="121">
        <f t="shared" si="11"/>
        <v>3.4804367606915374</v>
      </c>
    </row>
    <row r="62" spans="2:18" s="54" customFormat="1" ht="12" customHeight="1" hidden="1">
      <c r="B62" s="21"/>
      <c r="C62" s="21" t="s">
        <v>211</v>
      </c>
      <c r="D62" s="55">
        <f>+DATOS!B157</f>
        <v>1513</v>
      </c>
      <c r="E62" s="55">
        <f>+DATOS!C157</f>
        <v>274</v>
      </c>
      <c r="F62" s="55">
        <f>+DATOS!D157</f>
        <v>1239</v>
      </c>
      <c r="G62" s="55">
        <f>+DATOS!E157</f>
        <v>1318</v>
      </c>
      <c r="H62" s="55">
        <f>+DATOS!F157</f>
        <v>195</v>
      </c>
      <c r="I62" s="55">
        <f>+DATOS!G157</f>
        <v>48351</v>
      </c>
      <c r="J62" s="55">
        <f>+DATOS!H157</f>
        <v>8327</v>
      </c>
      <c r="K62" s="55">
        <f>+DATOS!I157</f>
        <v>40024</v>
      </c>
      <c r="L62" s="55">
        <f>+DATOS!J157</f>
        <v>43688</v>
      </c>
      <c r="M62" s="55">
        <f>+DATOS!K157</f>
        <v>4663</v>
      </c>
      <c r="N62" s="121">
        <f t="shared" si="7"/>
        <v>3.129201050650452</v>
      </c>
      <c r="O62" s="121">
        <f t="shared" si="8"/>
        <v>3.2905007805932507</v>
      </c>
      <c r="P62" s="121">
        <f t="shared" si="9"/>
        <v>3.095642614431341</v>
      </c>
      <c r="Q62" s="121">
        <f t="shared" si="10"/>
        <v>3.0168467313678815</v>
      </c>
      <c r="R62" s="121">
        <f t="shared" si="11"/>
        <v>4.1818571734934595</v>
      </c>
    </row>
    <row r="63" spans="2:18" s="54" customFormat="1" ht="11.25" customHeight="1" hidden="1">
      <c r="B63" s="21"/>
      <c r="C63" s="21" t="s">
        <v>212</v>
      </c>
      <c r="D63" s="55">
        <f>+DATOS!B158</f>
        <v>1428</v>
      </c>
      <c r="E63" s="55">
        <f>+DATOS!C158</f>
        <v>244</v>
      </c>
      <c r="F63" s="55">
        <f>+DATOS!D158</f>
        <v>1184</v>
      </c>
      <c r="G63" s="55">
        <f>+DATOS!E158</f>
        <v>1265</v>
      </c>
      <c r="H63" s="55">
        <f>+DATOS!F158</f>
        <v>163</v>
      </c>
      <c r="I63" s="55">
        <f>+DATOS!G158</f>
        <v>41437</v>
      </c>
      <c r="J63" s="55">
        <f>+DATOS!H158</f>
        <v>7192</v>
      </c>
      <c r="K63" s="55">
        <f>+DATOS!I158</f>
        <v>34245</v>
      </c>
      <c r="L63" s="55">
        <f>+DATOS!J158</f>
        <v>37452</v>
      </c>
      <c r="M63" s="55">
        <f>+DATOS!K158</f>
        <v>3985</v>
      </c>
      <c r="N63" s="121">
        <f t="shared" si="7"/>
        <v>3.4461954292057824</v>
      </c>
      <c r="O63" s="121">
        <f t="shared" si="8"/>
        <v>3.39265850945495</v>
      </c>
      <c r="P63" s="121">
        <f t="shared" si="9"/>
        <v>3.457439042195941</v>
      </c>
      <c r="Q63" s="121">
        <f t="shared" si="10"/>
        <v>3.3776567339527928</v>
      </c>
      <c r="R63" s="121">
        <f t="shared" si="11"/>
        <v>4.090338770388959</v>
      </c>
    </row>
    <row r="64" spans="2:18" s="54" customFormat="1" ht="12" customHeight="1" hidden="1">
      <c r="B64" s="21"/>
      <c r="C64" s="21" t="s">
        <v>213</v>
      </c>
      <c r="D64" s="55">
        <f>+DATOS!B159</f>
        <v>1641</v>
      </c>
      <c r="E64" s="55">
        <f>+DATOS!C159</f>
        <v>265</v>
      </c>
      <c r="F64" s="55">
        <f>+DATOS!D159</f>
        <v>1376</v>
      </c>
      <c r="G64" s="55">
        <f>+DATOS!E159</f>
        <v>1478</v>
      </c>
      <c r="H64" s="55">
        <f>+DATOS!F159</f>
        <v>163</v>
      </c>
      <c r="I64" s="55">
        <f>+DATOS!G159</f>
        <v>48337</v>
      </c>
      <c r="J64" s="55">
        <f>+DATOS!H159</f>
        <v>8588</v>
      </c>
      <c r="K64" s="55">
        <f>+DATOS!I159</f>
        <v>39749</v>
      </c>
      <c r="L64" s="55">
        <f>+DATOS!J159</f>
        <v>43914</v>
      </c>
      <c r="M64" s="55">
        <f>+DATOS!K159</f>
        <v>4423</v>
      </c>
      <c r="N64" s="121">
        <f t="shared" si="7"/>
        <v>3.394914868527215</v>
      </c>
      <c r="O64" s="121">
        <f t="shared" si="8"/>
        <v>3.085700978108989</v>
      </c>
      <c r="P64" s="121">
        <f t="shared" si="9"/>
        <v>3.4617223074794334</v>
      </c>
      <c r="Q64" s="121">
        <f t="shared" si="10"/>
        <v>3.3656692626497247</v>
      </c>
      <c r="R64" s="121">
        <f t="shared" si="11"/>
        <v>3.685281483156229</v>
      </c>
    </row>
    <row r="65" spans="2:18" s="54" customFormat="1" ht="11.25" customHeight="1" hidden="1">
      <c r="B65" s="21"/>
      <c r="C65" s="21" t="s">
        <v>214</v>
      </c>
      <c r="D65" s="55">
        <f>+DATOS!B160</f>
        <v>1168</v>
      </c>
      <c r="E65" s="55">
        <f>+DATOS!C160</f>
        <v>185</v>
      </c>
      <c r="F65" s="55">
        <f>+DATOS!D160</f>
        <v>983</v>
      </c>
      <c r="G65" s="55">
        <f>+DATOS!E160</f>
        <v>1053</v>
      </c>
      <c r="H65" s="55">
        <f>+DATOS!F160</f>
        <v>115</v>
      </c>
      <c r="I65" s="55">
        <f>+DATOS!G160</f>
        <v>35723</v>
      </c>
      <c r="J65" s="55">
        <f>+DATOS!H160</f>
        <v>6359</v>
      </c>
      <c r="K65" s="55">
        <f>+DATOS!I160</f>
        <v>29364</v>
      </c>
      <c r="L65" s="55">
        <f>+DATOS!J160</f>
        <v>32675</v>
      </c>
      <c r="M65" s="55">
        <f>+DATOS!K160</f>
        <v>3048</v>
      </c>
      <c r="N65" s="121">
        <f t="shared" si="7"/>
        <v>3.2696022170590373</v>
      </c>
      <c r="O65" s="121">
        <f t="shared" si="8"/>
        <v>2.9092624626513603</v>
      </c>
      <c r="P65" s="121">
        <f t="shared" si="9"/>
        <v>3.3476365617763246</v>
      </c>
      <c r="Q65" s="121">
        <f t="shared" si="10"/>
        <v>3.2226472838561593</v>
      </c>
      <c r="R65" s="121">
        <f t="shared" si="11"/>
        <v>3.7729658792650915</v>
      </c>
    </row>
    <row r="66" spans="2:18" s="54" customFormat="1" ht="13.5" customHeight="1" hidden="1">
      <c r="B66" s="21"/>
      <c r="C66" s="21" t="s">
        <v>215</v>
      </c>
      <c r="D66" s="55">
        <f>+DATOS!B161</f>
        <v>1548</v>
      </c>
      <c r="E66" s="55">
        <f>+DATOS!C161</f>
        <v>240</v>
      </c>
      <c r="F66" s="55">
        <f>+DATOS!D161</f>
        <v>1308</v>
      </c>
      <c r="G66" s="55">
        <f>+DATOS!E161</f>
        <v>1397</v>
      </c>
      <c r="H66" s="55">
        <f>+DATOS!F161</f>
        <v>151</v>
      </c>
      <c r="I66" s="55">
        <f>+DATOS!G161</f>
        <v>38279</v>
      </c>
      <c r="J66" s="55">
        <f>+DATOS!H161</f>
        <v>6490</v>
      </c>
      <c r="K66" s="55">
        <f>+DATOS!I161</f>
        <v>31789</v>
      </c>
      <c r="L66" s="55">
        <f>+DATOS!J161</f>
        <v>34751</v>
      </c>
      <c r="M66" s="55">
        <f>+DATOS!K161</f>
        <v>3528</v>
      </c>
      <c r="N66" s="121">
        <f t="shared" si="7"/>
        <v>4.043992789780297</v>
      </c>
      <c r="O66" s="121">
        <f t="shared" si="8"/>
        <v>3.697996918335902</v>
      </c>
      <c r="P66" s="121">
        <f t="shared" si="9"/>
        <v>4.114630847148384</v>
      </c>
      <c r="Q66" s="121">
        <f t="shared" si="10"/>
        <v>4.02002820062732</v>
      </c>
      <c r="R66" s="121">
        <f t="shared" si="11"/>
        <v>4.280045351473922</v>
      </c>
    </row>
    <row r="67" spans="3:18" s="54" customFormat="1" ht="11.25" customHeight="1" hidden="1">
      <c r="C67" s="21" t="s">
        <v>204</v>
      </c>
      <c r="D67" s="55">
        <f>+DATOS!B162</f>
        <v>1519</v>
      </c>
      <c r="E67" s="55">
        <f>+DATOS!C162</f>
        <v>247</v>
      </c>
      <c r="F67" s="55">
        <f>+DATOS!D162</f>
        <v>1272</v>
      </c>
      <c r="G67" s="55">
        <f>+DATOS!E162</f>
        <v>1350</v>
      </c>
      <c r="H67" s="55">
        <f>+DATOS!F162</f>
        <v>169</v>
      </c>
      <c r="I67" s="55">
        <f>+DATOS!G162</f>
        <v>43356</v>
      </c>
      <c r="J67" s="55">
        <f>+DATOS!H162</f>
        <v>8103</v>
      </c>
      <c r="K67" s="55">
        <f>+DATOS!I162</f>
        <v>35253</v>
      </c>
      <c r="L67" s="55">
        <f>+DATOS!J162</f>
        <v>39433</v>
      </c>
      <c r="M67" s="55">
        <f>+DATOS!K162</f>
        <v>3923</v>
      </c>
      <c r="N67" s="121">
        <f t="shared" si="7"/>
        <v>3.503551988190792</v>
      </c>
      <c r="O67" s="121">
        <f t="shared" si="8"/>
        <v>3.04825373318524</v>
      </c>
      <c r="P67" s="121">
        <f t="shared" si="9"/>
        <v>3.6082035571440727</v>
      </c>
      <c r="Q67" s="121">
        <f t="shared" si="10"/>
        <v>3.423528516724571</v>
      </c>
      <c r="R67" s="121">
        <f t="shared" si="11"/>
        <v>4.307927606423656</v>
      </c>
    </row>
    <row r="68" spans="2:18" s="52" customFormat="1" ht="12" hidden="1">
      <c r="B68" s="35"/>
      <c r="C68" s="21" t="s">
        <v>205</v>
      </c>
      <c r="D68" s="55">
        <f>+DATOS!B163</f>
        <v>1292</v>
      </c>
      <c r="E68" s="55">
        <f>+DATOS!C163</f>
        <v>194</v>
      </c>
      <c r="F68" s="55">
        <f>+DATOS!D163</f>
        <v>1098</v>
      </c>
      <c r="G68" s="55">
        <f>+DATOS!E163</f>
        <v>1151</v>
      </c>
      <c r="H68" s="55">
        <f>+DATOS!F163</f>
        <v>141</v>
      </c>
      <c r="I68" s="55">
        <f>+DATOS!G163</f>
        <v>38919</v>
      </c>
      <c r="J68" s="55">
        <f>+DATOS!H163</f>
        <v>7701</v>
      </c>
      <c r="K68" s="55">
        <f>+DATOS!I163</f>
        <v>31218</v>
      </c>
      <c r="L68" s="55">
        <f>+DATOS!J163</f>
        <v>35510</v>
      </c>
      <c r="M68" s="55">
        <f>+DATOS!K163</f>
        <v>3409</v>
      </c>
      <c r="N68" s="121">
        <f t="shared" si="7"/>
        <v>3.3197153061486677</v>
      </c>
      <c r="O68" s="121">
        <f t="shared" si="8"/>
        <v>2.519153356706921</v>
      </c>
      <c r="P68" s="121">
        <f t="shared" si="9"/>
        <v>3.5172016144532</v>
      </c>
      <c r="Q68" s="121">
        <f t="shared" si="10"/>
        <v>3.2413404674739508</v>
      </c>
      <c r="R68" s="121">
        <f t="shared" si="11"/>
        <v>4.136110296274567</v>
      </c>
    </row>
    <row r="69" spans="2:18" s="52" customFormat="1" ht="12.75" hidden="1" thickBot="1">
      <c r="B69" s="23"/>
      <c r="C69" s="21" t="s">
        <v>206</v>
      </c>
      <c r="D69" s="55">
        <f>+DATOS!B164</f>
        <v>1059</v>
      </c>
      <c r="E69" s="55">
        <f>+DATOS!C164</f>
        <v>188</v>
      </c>
      <c r="F69" s="55">
        <f>+DATOS!D164</f>
        <v>871</v>
      </c>
      <c r="G69" s="55">
        <f>+DATOS!E164</f>
        <v>949</v>
      </c>
      <c r="H69" s="55">
        <f>+DATOS!F164</f>
        <v>110</v>
      </c>
      <c r="I69" s="55">
        <f>+DATOS!G164</f>
        <v>34835</v>
      </c>
      <c r="J69" s="55">
        <f>+DATOS!H164</f>
        <v>6557</v>
      </c>
      <c r="K69" s="55">
        <f>+DATOS!I164</f>
        <v>28278</v>
      </c>
      <c r="L69" s="55">
        <f>+DATOS!J164</f>
        <v>31661</v>
      </c>
      <c r="M69" s="55">
        <f>+DATOS!K164</f>
        <v>3174</v>
      </c>
      <c r="N69" s="121">
        <f t="shared" si="7"/>
        <v>3.0400459308167074</v>
      </c>
      <c r="O69" s="121">
        <f t="shared" si="8"/>
        <v>2.867164861979564</v>
      </c>
      <c r="P69" s="121">
        <f t="shared" si="9"/>
        <v>3.080132965556263</v>
      </c>
      <c r="Q69" s="121">
        <f t="shared" si="10"/>
        <v>2.9973784782540034</v>
      </c>
      <c r="R69" s="121">
        <f t="shared" si="11"/>
        <v>3.465658475110271</v>
      </c>
    </row>
    <row r="70" spans="2:18" s="52" customFormat="1" ht="12.75" hidden="1" thickBot="1">
      <c r="B70" s="24">
        <v>2020</v>
      </c>
      <c r="C70" s="21" t="s">
        <v>207</v>
      </c>
      <c r="D70" s="55">
        <f>+DATOS!B165</f>
        <v>1783</v>
      </c>
      <c r="E70" s="55">
        <f>+DATOS!C165</f>
        <v>276</v>
      </c>
      <c r="F70" s="55">
        <f>+DATOS!D165</f>
        <v>1507</v>
      </c>
      <c r="G70" s="55">
        <f>+DATOS!E165</f>
        <v>1536</v>
      </c>
      <c r="H70" s="55">
        <f>+DATOS!F165</f>
        <v>247</v>
      </c>
      <c r="I70" s="55">
        <f>+DATOS!G165</f>
        <v>47017</v>
      </c>
      <c r="J70" s="55">
        <f>+DATOS!H165</f>
        <v>8447</v>
      </c>
      <c r="K70" s="55">
        <f>+DATOS!I165</f>
        <v>38570</v>
      </c>
      <c r="L70" s="55">
        <f>+DATOS!J165</f>
        <v>42922</v>
      </c>
      <c r="M70" s="55">
        <f>+DATOS!K165</f>
        <v>4095</v>
      </c>
      <c r="N70" s="121">
        <f t="shared" si="7"/>
        <v>3.7922453580619777</v>
      </c>
      <c r="O70" s="121">
        <f t="shared" si="8"/>
        <v>3.2674322244583873</v>
      </c>
      <c r="P70" s="121">
        <f t="shared" si="9"/>
        <v>3.9071817474721287</v>
      </c>
      <c r="Q70" s="121">
        <f t="shared" si="10"/>
        <v>3.578584408927823</v>
      </c>
      <c r="R70" s="121">
        <f t="shared" si="11"/>
        <v>6.031746031746032</v>
      </c>
    </row>
    <row r="71" spans="2:18" s="52" customFormat="1" ht="11.25" customHeight="1" hidden="1" thickBot="1">
      <c r="B71" s="23"/>
      <c r="C71" s="21" t="s">
        <v>208</v>
      </c>
      <c r="D71" s="55">
        <f>+DATOS!B166</f>
        <v>1512</v>
      </c>
      <c r="E71" s="55">
        <f>+DATOS!C166</f>
        <v>311</v>
      </c>
      <c r="F71" s="55">
        <f>+DATOS!D166</f>
        <v>1201</v>
      </c>
      <c r="G71" s="55">
        <f>+DATOS!E166</f>
        <v>1365</v>
      </c>
      <c r="H71" s="55">
        <f>+DATOS!F166</f>
        <v>147</v>
      </c>
      <c r="I71" s="55">
        <f>+DATOS!G166</f>
        <v>45102</v>
      </c>
      <c r="J71" s="55">
        <f>+DATOS!H166</f>
        <v>9116</v>
      </c>
      <c r="K71" s="55">
        <f>+DATOS!I166</f>
        <v>35986</v>
      </c>
      <c r="L71" s="55">
        <f>+DATOS!J166</f>
        <v>41146</v>
      </c>
      <c r="M71" s="55">
        <f>+DATOS!K166</f>
        <v>3956</v>
      </c>
      <c r="N71" s="121">
        <f t="shared" si="7"/>
        <v>3.3524012238925103</v>
      </c>
      <c r="O71" s="121">
        <f t="shared" si="8"/>
        <v>3.411584028082492</v>
      </c>
      <c r="P71" s="121">
        <f t="shared" si="9"/>
        <v>3.3374089923859276</v>
      </c>
      <c r="Q71" s="121">
        <f t="shared" si="10"/>
        <v>3.317454916638312</v>
      </c>
      <c r="R71" s="121">
        <f t="shared" si="11"/>
        <v>3.7158746208291205</v>
      </c>
    </row>
    <row r="72" spans="2:18" s="52" customFormat="1" ht="11.25" customHeight="1" hidden="1" thickBot="1">
      <c r="B72" s="23"/>
      <c r="C72" s="21" t="s">
        <v>209</v>
      </c>
      <c r="D72" s="55">
        <f>+DATOS!B167</f>
        <v>1346</v>
      </c>
      <c r="E72" s="55">
        <f>+DATOS!C167</f>
        <v>245</v>
      </c>
      <c r="F72" s="55">
        <f>+DATOS!D167</f>
        <v>1101</v>
      </c>
      <c r="G72" s="55">
        <f>+DATOS!E167</f>
        <v>1189</v>
      </c>
      <c r="H72" s="55">
        <f>+DATOS!F167</f>
        <v>157</v>
      </c>
      <c r="I72" s="55">
        <f>+DATOS!G167</f>
        <v>35745</v>
      </c>
      <c r="J72" s="55">
        <f>+DATOS!H167</f>
        <v>6650</v>
      </c>
      <c r="K72" s="55">
        <f>+DATOS!I167</f>
        <v>29095</v>
      </c>
      <c r="L72" s="55">
        <f>+DATOS!J167</f>
        <v>32543</v>
      </c>
      <c r="M72" s="55">
        <f>+DATOS!K167</f>
        <v>3202</v>
      </c>
      <c r="N72" s="121">
        <f t="shared" si="7"/>
        <v>3.765561617009372</v>
      </c>
      <c r="O72" s="121">
        <f t="shared" si="8"/>
        <v>3.684210526315789</v>
      </c>
      <c r="P72" s="121">
        <f t="shared" si="9"/>
        <v>3.784155353153463</v>
      </c>
      <c r="Q72" s="121">
        <f t="shared" si="10"/>
        <v>3.6536275082198935</v>
      </c>
      <c r="R72" s="121">
        <f t="shared" si="11"/>
        <v>4.903185509056839</v>
      </c>
    </row>
    <row r="73" spans="2:18" s="52" customFormat="1" ht="11.25" customHeight="1" hidden="1" thickBot="1">
      <c r="B73" s="24"/>
      <c r="C73" s="21" t="s">
        <v>210</v>
      </c>
      <c r="D73" s="55">
        <f>+DATOS!B168</f>
        <v>808</v>
      </c>
      <c r="E73" s="55">
        <f>+DATOS!C168</f>
        <v>134</v>
      </c>
      <c r="F73" s="55">
        <f>+DATOS!D168</f>
        <v>674</v>
      </c>
      <c r="G73" s="55">
        <f>+DATOS!E168</f>
        <v>729</v>
      </c>
      <c r="H73" s="55">
        <f>+DATOS!F168</f>
        <v>79</v>
      </c>
      <c r="I73" s="55">
        <f>+DATOS!G168</f>
        <v>25439</v>
      </c>
      <c r="J73" s="55">
        <f>+DATOS!H168</f>
        <v>4676</v>
      </c>
      <c r="K73" s="55">
        <f>+DATOS!I168</f>
        <v>20763</v>
      </c>
      <c r="L73" s="55">
        <f>+DATOS!J168</f>
        <v>22936</v>
      </c>
      <c r="M73" s="55">
        <f>+DATOS!K168</f>
        <v>2503</v>
      </c>
      <c r="N73" s="121">
        <f t="shared" si="7"/>
        <v>3.176225480561343</v>
      </c>
      <c r="O73" s="121">
        <f t="shared" si="8"/>
        <v>2.8656971770744226</v>
      </c>
      <c r="P73" s="121">
        <f t="shared" si="9"/>
        <v>3.246159032895054</v>
      </c>
      <c r="Q73" s="121">
        <f t="shared" si="10"/>
        <v>3.1784094872689224</v>
      </c>
      <c r="R73" s="121">
        <f t="shared" si="11"/>
        <v>3.1562125449460647</v>
      </c>
    </row>
    <row r="74" spans="2:18" s="52" customFormat="1" ht="10.5" customHeight="1" hidden="1" thickBot="1">
      <c r="B74" s="23"/>
      <c r="C74" s="21" t="s">
        <v>211</v>
      </c>
      <c r="D74" s="55">
        <f>+DATOS!B169</f>
        <v>584</v>
      </c>
      <c r="E74" s="55">
        <f>+DATOS!C169</f>
        <v>119</v>
      </c>
      <c r="F74" s="55">
        <f>+DATOS!D169</f>
        <v>465</v>
      </c>
      <c r="G74" s="55">
        <f>+DATOS!E169</f>
        <v>527</v>
      </c>
      <c r="H74" s="55">
        <f>+DATOS!F169</f>
        <v>57</v>
      </c>
      <c r="I74" s="55">
        <f>+DATOS!G169</f>
        <v>22652</v>
      </c>
      <c r="J74" s="55">
        <f>+DATOS!H169</f>
        <v>4277</v>
      </c>
      <c r="K74" s="55">
        <f>+DATOS!I169</f>
        <v>18375</v>
      </c>
      <c r="L74" s="55">
        <f>+DATOS!J169</f>
        <v>20497</v>
      </c>
      <c r="M74" s="55">
        <f>+DATOS!K169</f>
        <v>2155</v>
      </c>
      <c r="N74" s="121">
        <f t="shared" si="7"/>
        <v>2.5781387956913298</v>
      </c>
      <c r="O74" s="121">
        <f t="shared" si="8"/>
        <v>2.7823240589198037</v>
      </c>
      <c r="P74" s="121">
        <f t="shared" si="9"/>
        <v>2.5306122448979593</v>
      </c>
      <c r="Q74" s="121">
        <f t="shared" si="10"/>
        <v>2.571107967019564</v>
      </c>
      <c r="R74" s="121">
        <f t="shared" si="11"/>
        <v>2.645011600928074</v>
      </c>
    </row>
    <row r="75" spans="2:18" s="52" customFormat="1" ht="9.75" customHeight="1" hidden="1" thickBot="1">
      <c r="B75" s="23"/>
      <c r="C75" s="21" t="s">
        <v>212</v>
      </c>
      <c r="D75" s="55">
        <f>+DATOS!B170</f>
        <v>1123</v>
      </c>
      <c r="E75" s="55">
        <f>+DATOS!C170</f>
        <v>238</v>
      </c>
      <c r="F75" s="55">
        <f>+DATOS!D170</f>
        <v>885</v>
      </c>
      <c r="G75" s="55">
        <f>+DATOS!E170</f>
        <v>988</v>
      </c>
      <c r="H75" s="55">
        <f>+DATOS!F170</f>
        <v>135</v>
      </c>
      <c r="I75" s="55">
        <f>+DATOS!G170</f>
        <v>27788</v>
      </c>
      <c r="J75" s="55">
        <f>+DATOS!H170</f>
        <v>5474</v>
      </c>
      <c r="K75" s="55">
        <f>+DATOS!I170</f>
        <v>22314</v>
      </c>
      <c r="L75" s="55">
        <f>+DATOS!J170</f>
        <v>25297</v>
      </c>
      <c r="M75" s="55">
        <f>+DATOS!K170</f>
        <v>2491</v>
      </c>
      <c r="N75" s="121">
        <f t="shared" si="7"/>
        <v>4.041312796890744</v>
      </c>
      <c r="O75" s="121">
        <f t="shared" si="8"/>
        <v>4.3478260869565215</v>
      </c>
      <c r="P75" s="121">
        <f t="shared" si="9"/>
        <v>3.9661199247109438</v>
      </c>
      <c r="Q75" s="121">
        <f t="shared" si="10"/>
        <v>3.905601454717951</v>
      </c>
      <c r="R75" s="121">
        <f t="shared" si="11"/>
        <v>5.41951023685267</v>
      </c>
    </row>
    <row r="76" spans="2:18" s="52" customFormat="1" ht="13.5" customHeight="1" hidden="1" thickBot="1">
      <c r="B76" s="23"/>
      <c r="C76" s="21" t="s">
        <v>213</v>
      </c>
      <c r="D76" s="55">
        <f>+DATOS!B171</f>
        <v>1257</v>
      </c>
      <c r="E76" s="55">
        <f>+DATOS!C171</f>
        <v>248</v>
      </c>
      <c r="F76" s="55">
        <f>+DATOS!D171</f>
        <v>1009</v>
      </c>
      <c r="G76" s="55">
        <f>+DATOS!E171</f>
        <v>1106</v>
      </c>
      <c r="H76" s="55">
        <f>+DATOS!F171</f>
        <v>151</v>
      </c>
      <c r="I76" s="55">
        <f>+DATOS!G171</f>
        <v>32751</v>
      </c>
      <c r="J76" s="55">
        <f>+DATOS!H171</f>
        <v>6783</v>
      </c>
      <c r="K76" s="55">
        <f>+DATOS!I171</f>
        <v>25968</v>
      </c>
      <c r="L76" s="55">
        <f>+DATOS!J171</f>
        <v>29256</v>
      </c>
      <c r="M76" s="55">
        <f>+DATOS!K171</f>
        <v>3495</v>
      </c>
      <c r="N76" s="121">
        <f t="shared" si="7"/>
        <v>3.8380507465420903</v>
      </c>
      <c r="O76" s="121">
        <f t="shared" si="8"/>
        <v>3.6561993218339963</v>
      </c>
      <c r="P76" s="121">
        <f t="shared" si="9"/>
        <v>3.885551447935921</v>
      </c>
      <c r="Q76" s="121">
        <f t="shared" si="10"/>
        <v>3.7804211101996175</v>
      </c>
      <c r="R76" s="121">
        <f t="shared" si="11"/>
        <v>4.320457796852647</v>
      </c>
    </row>
    <row r="77" spans="2:18" s="52" customFormat="1" ht="10.5" customHeight="1" hidden="1" thickBot="1">
      <c r="B77" s="23"/>
      <c r="C77" s="21" t="s">
        <v>214</v>
      </c>
      <c r="D77" s="55">
        <f>+DATOS!B172</f>
        <v>1105</v>
      </c>
      <c r="E77" s="55">
        <f>+DATOS!C172</f>
        <v>220</v>
      </c>
      <c r="F77" s="55">
        <f>+DATOS!D172</f>
        <v>885</v>
      </c>
      <c r="G77" s="55">
        <f>+DATOS!E172</f>
        <v>991</v>
      </c>
      <c r="H77" s="55">
        <f>+DATOS!F172</f>
        <v>114</v>
      </c>
      <c r="I77" s="55">
        <f>+DATOS!G172</f>
        <v>31592</v>
      </c>
      <c r="J77" s="55">
        <f>+DATOS!H172</f>
        <v>6818</v>
      </c>
      <c r="K77" s="55">
        <f>+DATOS!I172</f>
        <v>24774</v>
      </c>
      <c r="L77" s="55">
        <f>+DATOS!J172</f>
        <v>28806</v>
      </c>
      <c r="M77" s="55">
        <f>+DATOS!K172</f>
        <v>2786</v>
      </c>
      <c r="N77" s="121">
        <f t="shared" si="7"/>
        <v>3.4977209420106354</v>
      </c>
      <c r="O77" s="121">
        <f t="shared" si="8"/>
        <v>3.226752713405691</v>
      </c>
      <c r="P77" s="121">
        <f t="shared" si="9"/>
        <v>3.572293533543231</v>
      </c>
      <c r="Q77" s="121">
        <f t="shared" si="10"/>
        <v>3.440255502325904</v>
      </c>
      <c r="R77" s="121">
        <f t="shared" si="11"/>
        <v>4.0918880114860015</v>
      </c>
    </row>
    <row r="78" spans="2:18" s="52" customFormat="1" ht="11.25" customHeight="1" hidden="1" thickBot="1">
      <c r="B78" s="24"/>
      <c r="C78" s="21" t="s">
        <v>215</v>
      </c>
      <c r="D78" s="55">
        <f>+DATOS!B173</f>
        <v>1579</v>
      </c>
      <c r="E78" s="55">
        <f>+DATOS!C173</f>
        <v>330</v>
      </c>
      <c r="F78" s="55">
        <f>+DATOS!D173</f>
        <v>1249</v>
      </c>
      <c r="G78" s="55">
        <f>+DATOS!E173</f>
        <v>1427</v>
      </c>
      <c r="H78" s="55">
        <f>+DATOS!F173</f>
        <v>152</v>
      </c>
      <c r="I78" s="55">
        <f>+DATOS!G173</f>
        <v>37982</v>
      </c>
      <c r="J78" s="55">
        <f>+DATOS!H173</f>
        <v>8404</v>
      </c>
      <c r="K78" s="55">
        <f>+DATOS!I173</f>
        <v>29578</v>
      </c>
      <c r="L78" s="55">
        <f>+DATOS!J173</f>
        <v>34650</v>
      </c>
      <c r="M78" s="55">
        <f>+DATOS!K173</f>
        <v>3332</v>
      </c>
      <c r="N78" s="121">
        <f t="shared" si="7"/>
        <v>4.157232373229425</v>
      </c>
      <c r="O78" s="121">
        <f t="shared" si="8"/>
        <v>3.926701570680628</v>
      </c>
      <c r="P78" s="121">
        <f t="shared" si="9"/>
        <v>4.2227331124484415</v>
      </c>
      <c r="Q78" s="121">
        <f t="shared" si="10"/>
        <v>4.118326118326118</v>
      </c>
      <c r="R78" s="121">
        <f t="shared" si="11"/>
        <v>4.561824729891957</v>
      </c>
    </row>
    <row r="79" spans="2:18" s="52" customFormat="1" ht="10.5" customHeight="1" hidden="1" thickBot="1">
      <c r="B79" s="23"/>
      <c r="C79" s="21" t="s">
        <v>204</v>
      </c>
      <c r="D79" s="55">
        <f>+DATOS!B174</f>
        <v>1396</v>
      </c>
      <c r="E79" s="55">
        <f>+DATOS!C174</f>
        <v>267</v>
      </c>
      <c r="F79" s="55">
        <f>+DATOS!D174</f>
        <v>1129</v>
      </c>
      <c r="G79" s="55">
        <f>+DATOS!E174</f>
        <v>1264</v>
      </c>
      <c r="H79" s="55">
        <f>+DATOS!F174</f>
        <v>132</v>
      </c>
      <c r="I79" s="55">
        <f>+DATOS!G174</f>
        <v>37832</v>
      </c>
      <c r="J79" s="55">
        <f>+DATOS!H174</f>
        <v>7682</v>
      </c>
      <c r="K79" s="55">
        <f>+DATOS!I174</f>
        <v>30150</v>
      </c>
      <c r="L79" s="55">
        <f>+DATOS!J174</f>
        <v>34604</v>
      </c>
      <c r="M79" s="55">
        <f>+DATOS!K174</f>
        <v>3228</v>
      </c>
      <c r="N79" s="121">
        <f t="shared" si="7"/>
        <v>3.6899978853880313</v>
      </c>
      <c r="O79" s="121">
        <f t="shared" si="8"/>
        <v>3.475657380890393</v>
      </c>
      <c r="P79" s="121">
        <f t="shared" si="9"/>
        <v>3.7446102819237144</v>
      </c>
      <c r="Q79" s="121">
        <f t="shared" si="10"/>
        <v>3.6527569067159864</v>
      </c>
      <c r="R79" s="121">
        <f t="shared" si="11"/>
        <v>4.089219330855019</v>
      </c>
    </row>
    <row r="80" spans="2:18" s="52" customFormat="1" ht="10.5" customHeight="1" hidden="1" thickBot="1">
      <c r="B80" s="24"/>
      <c r="C80" s="21" t="s">
        <v>205</v>
      </c>
      <c r="D80" s="55">
        <f>+DATOS!B175</f>
        <v>1346</v>
      </c>
      <c r="E80" s="55">
        <f>+DATOS!C175</f>
        <v>234</v>
      </c>
      <c r="F80" s="55">
        <f>+DATOS!D175</f>
        <v>1112</v>
      </c>
      <c r="G80" s="55">
        <f>+DATOS!E175</f>
        <v>1210</v>
      </c>
      <c r="H80" s="55">
        <f>+DATOS!F175</f>
        <v>136</v>
      </c>
      <c r="I80" s="55">
        <f>+DATOS!G175</f>
        <v>40119</v>
      </c>
      <c r="J80" s="55">
        <f>+DATOS!H175</f>
        <v>7924</v>
      </c>
      <c r="K80" s="55">
        <f>+DATOS!I175</f>
        <v>32195</v>
      </c>
      <c r="L80" s="55">
        <f>+DATOS!J175</f>
        <v>36738</v>
      </c>
      <c r="M80" s="55">
        <f>+DATOS!K175</f>
        <v>3381</v>
      </c>
      <c r="N80" s="121">
        <f t="shared" si="7"/>
        <v>3.3550188190134347</v>
      </c>
      <c r="O80" s="121">
        <f t="shared" si="8"/>
        <v>2.9530540131246843</v>
      </c>
      <c r="P80" s="121">
        <f t="shared" si="9"/>
        <v>3.4539524770927166</v>
      </c>
      <c r="Q80" s="121">
        <f t="shared" si="10"/>
        <v>3.293592465566988</v>
      </c>
      <c r="R80" s="121">
        <f t="shared" si="11"/>
        <v>4.022478556640047</v>
      </c>
    </row>
    <row r="81" spans="2:18" s="52" customFormat="1" ht="9.75" customHeight="1" hidden="1">
      <c r="B81" s="35"/>
      <c r="C81" s="21" t="s">
        <v>206</v>
      </c>
      <c r="D81" s="55">
        <f>+DATOS!B176</f>
        <v>1182</v>
      </c>
      <c r="E81" s="55">
        <f>+DATOS!C176</f>
        <v>208</v>
      </c>
      <c r="F81" s="55">
        <f>+DATOS!D176</f>
        <v>974</v>
      </c>
      <c r="G81" s="55">
        <f>+DATOS!E176</f>
        <v>1067</v>
      </c>
      <c r="H81" s="55">
        <f>+DATOS!F176</f>
        <v>115</v>
      </c>
      <c r="I81" s="55">
        <f>+DATOS!G176</f>
        <v>36219</v>
      </c>
      <c r="J81" s="55">
        <f>+DATOS!H176</f>
        <v>7310</v>
      </c>
      <c r="K81" s="55">
        <f>+DATOS!I176</f>
        <v>28909</v>
      </c>
      <c r="L81" s="55">
        <f>+DATOS!J176</f>
        <v>33148</v>
      </c>
      <c r="M81" s="55">
        <f>+DATOS!K176</f>
        <v>3071</v>
      </c>
      <c r="N81" s="121">
        <f aca="true" t="shared" si="38" ref="N81:N118">+D81/I81*100</f>
        <v>3.263480493663547</v>
      </c>
      <c r="O81" s="121">
        <f aca="true" t="shared" si="39" ref="O81:O118">+E81/J81*100</f>
        <v>2.8454172366621067</v>
      </c>
      <c r="P81" s="121">
        <f aca="true" t="shared" si="40" ref="P81:P118">+F81/K81*100</f>
        <v>3.3691929848836004</v>
      </c>
      <c r="Q81" s="121">
        <f aca="true" t="shared" si="41" ref="Q81:Q118">+G81/L81*100</f>
        <v>3.218897067696392</v>
      </c>
      <c r="R81" s="121">
        <f aca="true" t="shared" si="42" ref="R81:R118">+H81/M81*100</f>
        <v>3.744708563985672</v>
      </c>
    </row>
    <row r="82" spans="2:18" s="52" customFormat="1" ht="12" customHeight="1" hidden="1">
      <c r="B82" s="35">
        <v>2021</v>
      </c>
      <c r="C82" s="21" t="s">
        <v>207</v>
      </c>
      <c r="D82" s="55">
        <f>+DATOS!B177</f>
        <v>1317</v>
      </c>
      <c r="E82" s="55">
        <f>+DATOS!C177</f>
        <v>223</v>
      </c>
      <c r="F82" s="55">
        <f>+DATOS!D177</f>
        <v>1094</v>
      </c>
      <c r="G82" s="55">
        <f>+DATOS!E177</f>
        <v>1187</v>
      </c>
      <c r="H82" s="55">
        <f>+DATOS!F177</f>
        <v>130</v>
      </c>
      <c r="I82" s="55">
        <f>+DATOS!G177</f>
        <v>40213</v>
      </c>
      <c r="J82" s="55">
        <f>+DATOS!H177</f>
        <v>8525</v>
      </c>
      <c r="K82" s="55">
        <f>+DATOS!I177</f>
        <v>31688</v>
      </c>
      <c r="L82" s="55">
        <f>+DATOS!J177</f>
        <v>36397</v>
      </c>
      <c r="M82" s="55">
        <f>+DATOS!K177</f>
        <v>3816</v>
      </c>
      <c r="N82" s="121">
        <f t="shared" si="38"/>
        <v>3.2750603038818293</v>
      </c>
      <c r="O82" s="121">
        <f t="shared" si="39"/>
        <v>2.6158357771260996</v>
      </c>
      <c r="P82" s="121">
        <f t="shared" si="40"/>
        <v>3.4524110073213836</v>
      </c>
      <c r="Q82" s="121">
        <f t="shared" si="41"/>
        <v>3.261257795972196</v>
      </c>
      <c r="R82" s="121">
        <f t="shared" si="42"/>
        <v>3.4067085953878404</v>
      </c>
    </row>
    <row r="83" spans="2:18" s="52" customFormat="1" ht="13.5" customHeight="1" hidden="1">
      <c r="B83" s="35"/>
      <c r="C83" s="21" t="s">
        <v>208</v>
      </c>
      <c r="D83" s="55">
        <f>+DATOS!B178</f>
        <v>1641</v>
      </c>
      <c r="E83" s="55">
        <f>+DATOS!C178</f>
        <v>312</v>
      </c>
      <c r="F83" s="55">
        <f>+DATOS!D178</f>
        <v>1329</v>
      </c>
      <c r="G83" s="55">
        <f>+DATOS!E178</f>
        <v>1505</v>
      </c>
      <c r="H83" s="55">
        <f>+DATOS!F178</f>
        <v>136</v>
      </c>
      <c r="I83" s="55">
        <f>+DATOS!G178</f>
        <v>43251</v>
      </c>
      <c r="J83" s="55">
        <f>+DATOS!H178</f>
        <v>10002</v>
      </c>
      <c r="K83" s="55">
        <f>+DATOS!I178</f>
        <v>33249</v>
      </c>
      <c r="L83" s="55">
        <f>+DATOS!J178</f>
        <v>39349</v>
      </c>
      <c r="M83" s="55">
        <f>+DATOS!K178</f>
        <v>3902</v>
      </c>
      <c r="N83" s="121">
        <f t="shared" si="38"/>
        <v>3.7941319275854894</v>
      </c>
      <c r="O83" s="121">
        <f t="shared" si="39"/>
        <v>3.119376124775045</v>
      </c>
      <c r="P83" s="121">
        <f t="shared" si="40"/>
        <v>3.99711269511865</v>
      </c>
      <c r="Q83" s="121">
        <f t="shared" si="41"/>
        <v>3.8247477699560344</v>
      </c>
      <c r="R83" s="121">
        <f t="shared" si="42"/>
        <v>3.485392106611994</v>
      </c>
    </row>
    <row r="84" spans="2:18" s="52" customFormat="1" ht="13.5" customHeight="1" hidden="1">
      <c r="B84" s="35"/>
      <c r="C84" s="21" t="s">
        <v>209</v>
      </c>
      <c r="D84" s="55">
        <f>+DATOS!B179</f>
        <v>1600</v>
      </c>
      <c r="E84" s="55">
        <f>+DATOS!C179</f>
        <v>283</v>
      </c>
      <c r="F84" s="55">
        <f>+DATOS!D179</f>
        <v>1317</v>
      </c>
      <c r="G84" s="55">
        <f>+DATOS!E179</f>
        <v>1430</v>
      </c>
      <c r="H84" s="55">
        <f>+DATOS!F179</f>
        <v>170</v>
      </c>
      <c r="I84" s="55">
        <f>+DATOS!G179</f>
        <v>47188</v>
      </c>
      <c r="J84" s="55">
        <f>+DATOS!H179</f>
        <v>9949</v>
      </c>
      <c r="K84" s="55">
        <f>+DATOS!I179</f>
        <v>37239</v>
      </c>
      <c r="L84" s="55">
        <f>+DATOS!J179</f>
        <v>43160</v>
      </c>
      <c r="M84" s="55">
        <f>+DATOS!K179</f>
        <v>4028</v>
      </c>
      <c r="N84" s="121">
        <f t="shared" si="38"/>
        <v>3.390692548953124</v>
      </c>
      <c r="O84" s="121">
        <f t="shared" si="39"/>
        <v>2.844506985626696</v>
      </c>
      <c r="P84" s="121">
        <f t="shared" si="40"/>
        <v>3.5366148392813983</v>
      </c>
      <c r="Q84" s="121">
        <f t="shared" si="41"/>
        <v>3.313253012048193</v>
      </c>
      <c r="R84" s="121">
        <f t="shared" si="42"/>
        <v>4.220456802383317</v>
      </c>
    </row>
    <row r="85" spans="3:18" s="52" customFormat="1" ht="16.5" customHeight="1" hidden="1">
      <c r="C85" s="21" t="s">
        <v>210</v>
      </c>
      <c r="D85" s="55">
        <v>1488</v>
      </c>
      <c r="E85" s="55">
        <v>342</v>
      </c>
      <c r="F85" s="55">
        <v>1146</v>
      </c>
      <c r="G85" s="55">
        <v>1349</v>
      </c>
      <c r="H85" s="55">
        <v>139</v>
      </c>
      <c r="I85" s="55">
        <v>42328</v>
      </c>
      <c r="J85" s="55">
        <v>42329</v>
      </c>
      <c r="K85" s="55">
        <v>42330</v>
      </c>
      <c r="L85" s="55">
        <v>42331</v>
      </c>
      <c r="M85" s="55">
        <v>42332</v>
      </c>
      <c r="N85" s="121">
        <f t="shared" si="38"/>
        <v>3.5154035154035155</v>
      </c>
      <c r="O85" s="121">
        <f t="shared" si="39"/>
        <v>0.8079567199792104</v>
      </c>
      <c r="P85" s="121">
        <f t="shared" si="40"/>
        <v>2.7072997873848337</v>
      </c>
      <c r="Q85" s="121">
        <f t="shared" si="41"/>
        <v>3.186789823061113</v>
      </c>
      <c r="R85" s="121">
        <f t="shared" si="42"/>
        <v>0.32835679863932726</v>
      </c>
    </row>
    <row r="86" spans="3:18" s="52" customFormat="1" ht="14.25" customHeight="1" hidden="1">
      <c r="C86" s="21" t="s">
        <v>211</v>
      </c>
      <c r="D86" s="55">
        <f>+DATOS!B181</f>
        <v>1764</v>
      </c>
      <c r="E86" s="55">
        <f>+DATOS!C181</f>
        <v>348</v>
      </c>
      <c r="F86" s="55">
        <f>+DATOS!D181</f>
        <v>1416</v>
      </c>
      <c r="G86" s="55">
        <f>+DATOS!E181</f>
        <v>1605</v>
      </c>
      <c r="H86" s="55">
        <f>+DATOS!F181</f>
        <v>159</v>
      </c>
      <c r="I86" s="55">
        <f>+DATOS!G181</f>
        <v>47036</v>
      </c>
      <c r="J86" s="55">
        <f>+DATOS!H181</f>
        <v>9044</v>
      </c>
      <c r="K86" s="55">
        <f>+DATOS!I181</f>
        <v>37992</v>
      </c>
      <c r="L86" s="55">
        <f>+DATOS!J181</f>
        <v>42856</v>
      </c>
      <c r="M86" s="55">
        <f>+DATOS!K181</f>
        <v>4180</v>
      </c>
      <c r="N86" s="121">
        <f t="shared" si="38"/>
        <v>3.750318904668765</v>
      </c>
      <c r="O86" s="121">
        <f t="shared" si="39"/>
        <v>3.847854931446263</v>
      </c>
      <c r="P86" s="121">
        <f t="shared" si="40"/>
        <v>3.7271004421983576</v>
      </c>
      <c r="Q86" s="121">
        <f t="shared" si="41"/>
        <v>3.7450998693298487</v>
      </c>
      <c r="R86" s="121">
        <f t="shared" si="42"/>
        <v>3.8038277511961724</v>
      </c>
    </row>
    <row r="87" spans="3:18" s="52" customFormat="1" ht="13.5" customHeight="1" hidden="1">
      <c r="C87" s="21" t="s">
        <v>212</v>
      </c>
      <c r="D87" s="55">
        <f>+DATOS!B182</f>
        <v>1651</v>
      </c>
      <c r="E87" s="55">
        <f>+DATOS!C182</f>
        <v>293</v>
      </c>
      <c r="F87" s="55">
        <f>+DATOS!D182</f>
        <v>1358</v>
      </c>
      <c r="G87" s="55">
        <f>+DATOS!E182</f>
        <v>1465</v>
      </c>
      <c r="H87" s="55">
        <f>+DATOS!F182</f>
        <v>186</v>
      </c>
      <c r="I87" s="55">
        <f>+DATOS!G182</f>
        <v>48815</v>
      </c>
      <c r="J87" s="55">
        <f>+DATOS!H182</f>
        <v>9167</v>
      </c>
      <c r="K87" s="55">
        <f>+DATOS!I182</f>
        <v>39648</v>
      </c>
      <c r="L87" s="55">
        <f>+DATOS!J182</f>
        <v>44700</v>
      </c>
      <c r="M87" s="55">
        <f>+DATOS!K182</f>
        <v>4115</v>
      </c>
      <c r="N87" s="121">
        <f t="shared" si="38"/>
        <v>3.382157123834887</v>
      </c>
      <c r="O87" s="121">
        <f t="shared" si="39"/>
        <v>3.1962474091851205</v>
      </c>
      <c r="P87" s="121">
        <f t="shared" si="40"/>
        <v>3.425141242937853</v>
      </c>
      <c r="Q87" s="121">
        <f t="shared" si="41"/>
        <v>3.2774049217002235</v>
      </c>
      <c r="R87" s="121">
        <f t="shared" si="42"/>
        <v>4.520048602673147</v>
      </c>
    </row>
    <row r="88" spans="2:18" s="52" customFormat="1" ht="13.5" customHeight="1" hidden="1">
      <c r="B88" s="35"/>
      <c r="C88" s="21" t="s">
        <v>213</v>
      </c>
      <c r="D88" s="55">
        <f>+DATOS!B183</f>
        <v>1658</v>
      </c>
      <c r="E88" s="55">
        <f>+DATOS!C183</f>
        <v>283</v>
      </c>
      <c r="F88" s="55">
        <f>+DATOS!D183</f>
        <v>1375</v>
      </c>
      <c r="G88" s="55">
        <f>+DATOS!E183</f>
        <v>1504</v>
      </c>
      <c r="H88" s="55">
        <f>+DATOS!F183</f>
        <v>154</v>
      </c>
      <c r="I88" s="55">
        <f>+DATOS!G183</f>
        <v>49732</v>
      </c>
      <c r="J88" s="55">
        <f>+DATOS!H183</f>
        <v>9262</v>
      </c>
      <c r="K88" s="55">
        <f>+DATOS!I183</f>
        <v>40470</v>
      </c>
      <c r="L88" s="55">
        <f>+DATOS!J183</f>
        <v>45696</v>
      </c>
      <c r="M88" s="55">
        <f>+DATOS!K183</f>
        <v>4036</v>
      </c>
      <c r="N88" s="121">
        <f t="shared" si="38"/>
        <v>3.333869540738357</v>
      </c>
      <c r="O88" s="121">
        <f t="shared" si="39"/>
        <v>3.0554955733103</v>
      </c>
      <c r="P88" s="121">
        <f t="shared" si="40"/>
        <v>3.3975784531751914</v>
      </c>
      <c r="Q88" s="121">
        <f t="shared" si="41"/>
        <v>3.2913165266106446</v>
      </c>
      <c r="R88" s="121">
        <f t="shared" si="42"/>
        <v>3.8156590683845395</v>
      </c>
    </row>
    <row r="89" spans="3:18" s="52" customFormat="1" ht="13.5" customHeight="1" hidden="1">
      <c r="C89" s="21" t="s">
        <v>214</v>
      </c>
      <c r="D89" s="55">
        <f>+DATOS!B184</f>
        <v>1672</v>
      </c>
      <c r="E89" s="55">
        <f>+DATOS!C184</f>
        <v>304</v>
      </c>
      <c r="F89" s="55">
        <f>+DATOS!D184</f>
        <v>1368</v>
      </c>
      <c r="G89" s="55">
        <f>+DATOS!E184</f>
        <v>1519</v>
      </c>
      <c r="H89" s="55">
        <f>+DATOS!F184</f>
        <v>153</v>
      </c>
      <c r="I89" s="55">
        <f>+DATOS!G184</f>
        <v>49899</v>
      </c>
      <c r="J89" s="55">
        <f>+DATOS!H184</f>
        <v>9536</v>
      </c>
      <c r="K89" s="55">
        <f>+DATOS!I184</f>
        <v>40363</v>
      </c>
      <c r="L89" s="55">
        <f>+DATOS!J184</f>
        <v>45783</v>
      </c>
      <c r="M89" s="55">
        <f>+DATOS!K184</f>
        <v>4116</v>
      </c>
      <c r="N89" s="121">
        <f t="shared" si="38"/>
        <v>3.3507685524760014</v>
      </c>
      <c r="O89" s="121">
        <f t="shared" si="39"/>
        <v>3.1879194630872485</v>
      </c>
      <c r="P89" s="121">
        <f t="shared" si="40"/>
        <v>3.3892426231945096</v>
      </c>
      <c r="Q89" s="121">
        <f t="shared" si="41"/>
        <v>3.3178253937050872</v>
      </c>
      <c r="R89" s="121">
        <f t="shared" si="42"/>
        <v>3.717201166180758</v>
      </c>
    </row>
    <row r="90" spans="3:18" s="52" customFormat="1" ht="13.5" customHeight="1" hidden="1">
      <c r="C90" s="21" t="s">
        <v>215</v>
      </c>
      <c r="D90" s="55">
        <f>+DATOS!B185</f>
        <v>1928</v>
      </c>
      <c r="E90" s="55">
        <f>+DATOS!C185</f>
        <v>394</v>
      </c>
      <c r="F90" s="55">
        <f>+DATOS!D185</f>
        <v>1534</v>
      </c>
      <c r="G90" s="55">
        <f>+DATOS!E185</f>
        <v>1763</v>
      </c>
      <c r="H90" s="55">
        <f>+DATOS!F185</f>
        <v>165</v>
      </c>
      <c r="I90" s="55">
        <f>+DATOS!G185</f>
        <v>53619</v>
      </c>
      <c r="J90" s="55">
        <f>+DATOS!H185</f>
        <v>10909</v>
      </c>
      <c r="K90" s="55">
        <f>+DATOS!I185</f>
        <v>42710</v>
      </c>
      <c r="L90" s="55">
        <f>+DATOS!J185</f>
        <v>49316</v>
      </c>
      <c r="M90" s="55">
        <f>+DATOS!K185</f>
        <v>4303</v>
      </c>
      <c r="N90" s="121">
        <f t="shared" si="38"/>
        <v>3.595740315932785</v>
      </c>
      <c r="O90" s="121">
        <f t="shared" si="39"/>
        <v>3.611696764139701</v>
      </c>
      <c r="P90" s="121">
        <f t="shared" si="40"/>
        <v>3.591664715523297</v>
      </c>
      <c r="Q90" s="121">
        <f t="shared" si="41"/>
        <v>3.574904696244627</v>
      </c>
      <c r="R90" s="121">
        <f t="shared" si="42"/>
        <v>3.834534046014409</v>
      </c>
    </row>
    <row r="91" spans="3:18" s="52" customFormat="1" ht="13.5" customHeight="1" hidden="1">
      <c r="C91" s="21" t="s">
        <v>204</v>
      </c>
      <c r="D91" s="55">
        <f>+DATOS!B186</f>
        <v>1670</v>
      </c>
      <c r="E91" s="55">
        <f>+DATOS!C186</f>
        <v>319</v>
      </c>
      <c r="F91" s="55">
        <f>+DATOS!D186</f>
        <v>1351</v>
      </c>
      <c r="G91" s="55">
        <f>+DATOS!E186</f>
        <v>1496</v>
      </c>
      <c r="H91" s="55">
        <f>+DATOS!F186</f>
        <v>174</v>
      </c>
      <c r="I91" s="55">
        <f>+DATOS!G186</f>
        <v>46346</v>
      </c>
      <c r="J91" s="55">
        <f>+DATOS!H186</f>
        <v>9349</v>
      </c>
      <c r="K91" s="55">
        <f>+DATOS!I186</f>
        <v>36997</v>
      </c>
      <c r="L91" s="55">
        <f>+DATOS!J186</f>
        <v>42436</v>
      </c>
      <c r="M91" s="55">
        <f>+DATOS!K186</f>
        <v>3910</v>
      </c>
      <c r="N91" s="121">
        <f t="shared" si="38"/>
        <v>3.603331463340957</v>
      </c>
      <c r="O91" s="121">
        <f t="shared" si="39"/>
        <v>3.4121296395336396</v>
      </c>
      <c r="P91" s="121">
        <f t="shared" si="40"/>
        <v>3.651647430872774</v>
      </c>
      <c r="Q91" s="121">
        <f t="shared" si="41"/>
        <v>3.5253087001602417</v>
      </c>
      <c r="R91" s="121">
        <f t="shared" si="42"/>
        <v>4.450127877237851</v>
      </c>
    </row>
    <row r="92" spans="2:18" s="52" customFormat="1" ht="13.5" customHeight="1" hidden="1">
      <c r="B92" s="35"/>
      <c r="C92" s="21" t="s">
        <v>205</v>
      </c>
      <c r="D92" s="55">
        <f>+DATOS!B187</f>
        <v>1891</v>
      </c>
      <c r="E92" s="55">
        <f>+DATOS!C187</f>
        <v>360</v>
      </c>
      <c r="F92" s="55">
        <f>+DATOS!D187</f>
        <v>1531</v>
      </c>
      <c r="G92" s="55">
        <f>+DATOS!E187</f>
        <v>1767</v>
      </c>
      <c r="H92" s="55">
        <f>+DATOS!F187</f>
        <v>124</v>
      </c>
      <c r="I92" s="55">
        <f>+DATOS!G187</f>
        <v>49779</v>
      </c>
      <c r="J92" s="55">
        <f>+DATOS!H187</f>
        <v>10243</v>
      </c>
      <c r="K92" s="55">
        <f>+DATOS!I187</f>
        <v>39536</v>
      </c>
      <c r="L92" s="55">
        <f>+DATOS!J187</f>
        <v>45517</v>
      </c>
      <c r="M92" s="55">
        <f>+DATOS!K187</f>
        <v>4262</v>
      </c>
      <c r="N92" s="121">
        <f t="shared" si="38"/>
        <v>3.798790654693746</v>
      </c>
      <c r="O92" s="121">
        <f t="shared" si="39"/>
        <v>3.514595333398418</v>
      </c>
      <c r="P92" s="121">
        <f t="shared" si="40"/>
        <v>3.8724200728450024</v>
      </c>
      <c r="Q92" s="121">
        <f t="shared" si="41"/>
        <v>3.8820660412593098</v>
      </c>
      <c r="R92" s="121">
        <f t="shared" si="42"/>
        <v>2.9094321914594086</v>
      </c>
    </row>
    <row r="93" spans="2:18" s="52" customFormat="1" ht="13.5" customHeight="1" hidden="1">
      <c r="B93" s="35"/>
      <c r="C93" s="21" t="s">
        <v>206</v>
      </c>
      <c r="D93" s="55">
        <f>+DATOS!B188</f>
        <v>1505</v>
      </c>
      <c r="E93" s="55">
        <f>+DATOS!C188</f>
        <v>259</v>
      </c>
      <c r="F93" s="55">
        <f>+DATOS!D188</f>
        <v>1246</v>
      </c>
      <c r="G93" s="55">
        <f>+DATOS!E188</f>
        <v>1381</v>
      </c>
      <c r="H93" s="55">
        <f>+DATOS!F188</f>
        <v>124</v>
      </c>
      <c r="I93" s="55">
        <f>+DATOS!G188</f>
        <v>48279</v>
      </c>
      <c r="J93" s="55">
        <f>+DATOS!H188</f>
        <v>9543</v>
      </c>
      <c r="K93" s="55">
        <f>+DATOS!I188</f>
        <v>38736</v>
      </c>
      <c r="L93" s="55">
        <f>+DATOS!J188</f>
        <v>44375</v>
      </c>
      <c r="M93" s="55">
        <f>+DATOS!K188</f>
        <v>3904</v>
      </c>
      <c r="N93" s="121">
        <f t="shared" si="38"/>
        <v>3.1172973756705815</v>
      </c>
      <c r="O93" s="121">
        <f t="shared" si="39"/>
        <v>2.714031227077439</v>
      </c>
      <c r="P93" s="121">
        <f t="shared" si="40"/>
        <v>3.216646014043784</v>
      </c>
      <c r="Q93" s="121">
        <f t="shared" si="41"/>
        <v>3.112112676056338</v>
      </c>
      <c r="R93" s="121">
        <f t="shared" si="42"/>
        <v>3.1762295081967213</v>
      </c>
    </row>
    <row r="94" spans="2:18" s="52" customFormat="1" ht="13.5" customHeight="1" hidden="1">
      <c r="B94" s="35">
        <v>2022</v>
      </c>
      <c r="C94" s="21" t="s">
        <v>207</v>
      </c>
      <c r="D94" s="55">
        <f>+DATOS!B189</f>
        <v>1887</v>
      </c>
      <c r="E94" s="55">
        <f>+DATOS!C189</f>
        <v>339</v>
      </c>
      <c r="F94" s="55">
        <f>+DATOS!D189</f>
        <v>1548</v>
      </c>
      <c r="G94" s="55">
        <f>+DATOS!E189</f>
        <v>1709</v>
      </c>
      <c r="H94" s="55">
        <f>+DATOS!F189</f>
        <v>178</v>
      </c>
      <c r="I94" s="55">
        <f>+DATOS!G189</f>
        <v>52902</v>
      </c>
      <c r="J94" s="55">
        <f>+DATOS!H189</f>
        <v>10070</v>
      </c>
      <c r="K94" s="55">
        <f>+DATOS!I189</f>
        <v>42832</v>
      </c>
      <c r="L94" s="55">
        <f>+DATOS!J189</f>
        <v>48661</v>
      </c>
      <c r="M94" s="55">
        <f>+DATOS!K189</f>
        <v>4241</v>
      </c>
      <c r="N94" s="121">
        <f t="shared" si="38"/>
        <v>3.566972893274356</v>
      </c>
      <c r="O94" s="121">
        <f t="shared" si="39"/>
        <v>3.36643495531281</v>
      </c>
      <c r="P94" s="121">
        <f t="shared" si="40"/>
        <v>3.6141202838998883</v>
      </c>
      <c r="Q94" s="121">
        <f t="shared" si="41"/>
        <v>3.5120527732681204</v>
      </c>
      <c r="R94" s="121">
        <f t="shared" si="42"/>
        <v>4.197123319971705</v>
      </c>
    </row>
    <row r="95" spans="3:18" s="52" customFormat="1" ht="12" customHeight="1" hidden="1">
      <c r="C95" s="21" t="s">
        <v>208</v>
      </c>
      <c r="D95" s="55">
        <f>+DATOS!B190</f>
        <v>1981</v>
      </c>
      <c r="E95" s="55">
        <f>+DATOS!C190</f>
        <v>376</v>
      </c>
      <c r="F95" s="55">
        <f>+DATOS!D190</f>
        <v>1605</v>
      </c>
      <c r="G95" s="55">
        <f>+DATOS!E190</f>
        <v>1802</v>
      </c>
      <c r="H95" s="55">
        <f>+DATOS!F190</f>
        <v>179</v>
      </c>
      <c r="I95" s="55">
        <f>+DATOS!G190</f>
        <v>53739</v>
      </c>
      <c r="J95" s="55">
        <f>+DATOS!H190</f>
        <v>10925</v>
      </c>
      <c r="K95" s="55">
        <f>+DATOS!I190</f>
        <v>42814</v>
      </c>
      <c r="L95" s="55">
        <f>+DATOS!J190</f>
        <v>49472</v>
      </c>
      <c r="M95" s="55">
        <f>+DATOS!K190</f>
        <v>4267</v>
      </c>
      <c r="N95" s="121">
        <f t="shared" si="38"/>
        <v>3.686335808258434</v>
      </c>
      <c r="O95" s="121">
        <f t="shared" si="39"/>
        <v>3.441647597254004</v>
      </c>
      <c r="P95" s="121">
        <f t="shared" si="40"/>
        <v>3.7487737655906948</v>
      </c>
      <c r="Q95" s="121">
        <f t="shared" si="41"/>
        <v>3.6424644243208277</v>
      </c>
      <c r="R95" s="121">
        <f t="shared" si="42"/>
        <v>4.194984766815093</v>
      </c>
    </row>
    <row r="96" spans="2:18" s="52" customFormat="1" ht="12" customHeight="1" hidden="1">
      <c r="B96" s="35"/>
      <c r="C96" s="21" t="s">
        <v>209</v>
      </c>
      <c r="D96" s="55">
        <f>+DATOS!B191</f>
        <v>2099</v>
      </c>
      <c r="E96" s="55">
        <f>+DATOS!C191</f>
        <v>373</v>
      </c>
      <c r="F96" s="55">
        <f>+DATOS!D191</f>
        <v>1726</v>
      </c>
      <c r="G96" s="55">
        <f>+DATOS!E191</f>
        <v>1903</v>
      </c>
      <c r="H96" s="55">
        <f>+DATOS!F191</f>
        <v>196</v>
      </c>
      <c r="I96" s="55">
        <f>+DATOS!G191</f>
        <v>59158</v>
      </c>
      <c r="J96" s="55">
        <f>+DATOS!H191</f>
        <v>11317</v>
      </c>
      <c r="K96" s="55">
        <f>+DATOS!I191</f>
        <v>47841</v>
      </c>
      <c r="L96" s="55">
        <f>+DATOS!J191</f>
        <v>54554</v>
      </c>
      <c r="M96" s="55">
        <f>+DATOS!K191</f>
        <v>4604</v>
      </c>
      <c r="N96" s="121">
        <f t="shared" si="38"/>
        <v>3.548125359207546</v>
      </c>
      <c r="O96" s="121">
        <f t="shared" si="39"/>
        <v>3.2959264822832908</v>
      </c>
      <c r="P96" s="121">
        <f t="shared" si="40"/>
        <v>3.6077841182249535</v>
      </c>
      <c r="Q96" s="121">
        <f t="shared" si="41"/>
        <v>3.4882868350625067</v>
      </c>
      <c r="R96" s="121">
        <f t="shared" si="42"/>
        <v>4.25716768027802</v>
      </c>
    </row>
    <row r="97" spans="3:18" s="52" customFormat="1" ht="13.5" customHeight="1" hidden="1">
      <c r="C97" s="21" t="s">
        <v>210</v>
      </c>
      <c r="D97" s="55">
        <f>+DATOS!B192</f>
        <v>1502</v>
      </c>
      <c r="E97" s="55">
        <f>+DATOS!C192</f>
        <v>271</v>
      </c>
      <c r="F97" s="55">
        <f>+DATOS!D192</f>
        <v>1231</v>
      </c>
      <c r="G97" s="55">
        <f>+DATOS!E192</f>
        <v>1349</v>
      </c>
      <c r="H97" s="55">
        <f>+DATOS!F192</f>
        <v>153</v>
      </c>
      <c r="I97" s="55">
        <f>+DATOS!G192</f>
        <v>47139</v>
      </c>
      <c r="J97" s="55">
        <f>+DATOS!H192</f>
        <v>8615</v>
      </c>
      <c r="K97" s="55">
        <f>+DATOS!I192</f>
        <v>38524</v>
      </c>
      <c r="L97" s="55">
        <f>+DATOS!J192</f>
        <v>43507</v>
      </c>
      <c r="M97" s="55">
        <f>+DATOS!K192</f>
        <v>3632</v>
      </c>
      <c r="N97" s="121">
        <f t="shared" si="38"/>
        <v>3.186321305076476</v>
      </c>
      <c r="O97" s="121">
        <f t="shared" si="39"/>
        <v>3.145676146256529</v>
      </c>
      <c r="P97" s="121">
        <f t="shared" si="40"/>
        <v>3.195410653099367</v>
      </c>
      <c r="Q97" s="121">
        <f t="shared" si="41"/>
        <v>3.100650470039304</v>
      </c>
      <c r="R97" s="121">
        <f t="shared" si="42"/>
        <v>4.212555066079295</v>
      </c>
    </row>
    <row r="98" spans="3:18" s="52" customFormat="1" ht="13.5" customHeight="1" hidden="1">
      <c r="C98" s="21" t="s">
        <v>211</v>
      </c>
      <c r="D98" s="55">
        <f>+DATOS!B193</f>
        <v>2032</v>
      </c>
      <c r="E98" s="55">
        <f>+DATOS!C193</f>
        <v>311</v>
      </c>
      <c r="F98" s="55">
        <f>+DATOS!D193</f>
        <v>1721</v>
      </c>
      <c r="G98" s="55">
        <f>+DATOS!E193</f>
        <v>1820</v>
      </c>
      <c r="H98" s="55">
        <f>+DATOS!F193</f>
        <v>212</v>
      </c>
      <c r="I98" s="55">
        <f>+DATOS!G193</f>
        <v>59984</v>
      </c>
      <c r="J98" s="55">
        <f>+DATOS!H193</f>
        <v>10242</v>
      </c>
      <c r="K98" s="55">
        <f>+DATOS!I193</f>
        <v>49742</v>
      </c>
      <c r="L98" s="55">
        <f>+DATOS!J193</f>
        <v>55135</v>
      </c>
      <c r="M98" s="55">
        <f>+DATOS!K193</f>
        <v>4849</v>
      </c>
      <c r="N98" s="121">
        <f t="shared" si="38"/>
        <v>3.3875700186716458</v>
      </c>
      <c r="O98" s="121">
        <f t="shared" si="39"/>
        <v>3.0365163054090996</v>
      </c>
      <c r="P98" s="121">
        <f t="shared" si="40"/>
        <v>3.459852840657794</v>
      </c>
      <c r="Q98" s="121">
        <f t="shared" si="41"/>
        <v>3.3009884828149088</v>
      </c>
      <c r="R98" s="121">
        <f t="shared" si="42"/>
        <v>4.3720354712311815</v>
      </c>
    </row>
    <row r="99" spans="3:18" s="52" customFormat="1" ht="13.5" customHeight="1" hidden="1">
      <c r="C99" s="21" t="s">
        <v>212</v>
      </c>
      <c r="D99" s="55">
        <f>+DATOS!B194</f>
        <v>2045</v>
      </c>
      <c r="E99" s="55">
        <f>+DATOS!C194</f>
        <v>316</v>
      </c>
      <c r="F99" s="55">
        <f>+DATOS!D194</f>
        <v>1729</v>
      </c>
      <c r="G99" s="55">
        <f>+DATOS!E194</f>
        <v>1859</v>
      </c>
      <c r="H99" s="55">
        <f>+DATOS!F194</f>
        <v>186</v>
      </c>
      <c r="I99" s="55">
        <f>+DATOS!G194</f>
        <v>57686</v>
      </c>
      <c r="J99" s="55">
        <f>+DATOS!H194</f>
        <v>9457</v>
      </c>
      <c r="K99" s="55">
        <f>+DATOS!I194</f>
        <v>48229</v>
      </c>
      <c r="L99" s="55">
        <f>+DATOS!J194</f>
        <v>53142</v>
      </c>
      <c r="M99" s="55">
        <f>+DATOS!K194</f>
        <v>4544</v>
      </c>
      <c r="N99" s="121">
        <f t="shared" si="38"/>
        <v>3.54505425926568</v>
      </c>
      <c r="O99" s="121">
        <f t="shared" si="39"/>
        <v>3.341440203024215</v>
      </c>
      <c r="P99" s="121">
        <f t="shared" si="40"/>
        <v>3.5849799912915468</v>
      </c>
      <c r="Q99" s="121">
        <f t="shared" si="41"/>
        <v>3.498174701742501</v>
      </c>
      <c r="R99" s="121">
        <f t="shared" si="42"/>
        <v>4.09330985915493</v>
      </c>
    </row>
    <row r="100" spans="3:18" s="52" customFormat="1" ht="12.75" customHeight="1" hidden="1">
      <c r="C100" s="21" t="s">
        <v>213</v>
      </c>
      <c r="D100" s="55">
        <f>+DATOS!B195</f>
        <v>1816</v>
      </c>
      <c r="E100" s="55">
        <f>+DATOS!C195</f>
        <v>293</v>
      </c>
      <c r="F100" s="55">
        <f>+DATOS!D195</f>
        <v>1523</v>
      </c>
      <c r="G100" s="55">
        <f>+DATOS!E195</f>
        <v>1653</v>
      </c>
      <c r="H100" s="55">
        <f>+DATOS!F195</f>
        <v>163</v>
      </c>
      <c r="I100" s="55">
        <f>+DATOS!G195</f>
        <v>53987</v>
      </c>
      <c r="J100" s="55">
        <f>+DATOS!H195</f>
        <v>8924</v>
      </c>
      <c r="K100" s="55">
        <f>+DATOS!I195</f>
        <v>45063</v>
      </c>
      <c r="L100" s="55">
        <f>+DATOS!J195</f>
        <v>49750</v>
      </c>
      <c r="M100" s="55">
        <f>+DATOS!K195</f>
        <v>4237</v>
      </c>
      <c r="N100" s="121">
        <f t="shared" si="38"/>
        <v>3.363772760108915</v>
      </c>
      <c r="O100" s="121">
        <f t="shared" si="39"/>
        <v>3.283281039892425</v>
      </c>
      <c r="P100" s="121">
        <f t="shared" si="40"/>
        <v>3.3797128464594013</v>
      </c>
      <c r="Q100" s="121">
        <f t="shared" si="41"/>
        <v>3.322613065326633</v>
      </c>
      <c r="R100" s="121">
        <f t="shared" si="42"/>
        <v>3.847061600188813</v>
      </c>
    </row>
    <row r="101" spans="3:18" s="52" customFormat="1" ht="13.5" customHeight="1" hidden="1">
      <c r="C101" s="21" t="s">
        <v>214</v>
      </c>
      <c r="D101" s="55">
        <f>+DATOS!B196</f>
        <v>2030</v>
      </c>
      <c r="E101" s="55">
        <f>+DATOS!C196</f>
        <v>297</v>
      </c>
      <c r="F101" s="55">
        <f>+DATOS!D196</f>
        <v>1733</v>
      </c>
      <c r="G101" s="55">
        <f>+DATOS!E196</f>
        <v>1848</v>
      </c>
      <c r="H101" s="55">
        <f>+DATOS!F196</f>
        <v>182</v>
      </c>
      <c r="I101" s="55">
        <f>+DATOS!G196</f>
        <v>57548</v>
      </c>
      <c r="J101" s="55">
        <f>+DATOS!H196</f>
        <v>10164</v>
      </c>
      <c r="K101" s="55">
        <f>+DATOS!I196</f>
        <v>47384</v>
      </c>
      <c r="L101" s="55">
        <f>+DATOS!J196</f>
        <v>53323</v>
      </c>
      <c r="M101" s="55">
        <f>+DATOS!K196</f>
        <v>4225</v>
      </c>
      <c r="N101" s="121">
        <f t="shared" si="38"/>
        <v>3.527490095224856</v>
      </c>
      <c r="O101" s="121">
        <f t="shared" si="39"/>
        <v>2.922077922077922</v>
      </c>
      <c r="P101" s="121">
        <f t="shared" si="40"/>
        <v>3.6573526928921156</v>
      </c>
      <c r="Q101" s="121">
        <f t="shared" si="41"/>
        <v>3.465671473848058</v>
      </c>
      <c r="R101" s="121">
        <f t="shared" si="42"/>
        <v>4.3076923076923075</v>
      </c>
    </row>
    <row r="102" spans="3:18" s="52" customFormat="1" ht="13.5" customHeight="1" hidden="1">
      <c r="C102" s="21" t="s">
        <v>215</v>
      </c>
      <c r="D102" s="55">
        <f>+DATOS!B197</f>
        <v>2210</v>
      </c>
      <c r="E102" s="55">
        <f>+DATOS!C197</f>
        <v>390</v>
      </c>
      <c r="F102" s="55">
        <f>+DATOS!D197</f>
        <v>1820</v>
      </c>
      <c r="G102" s="55">
        <f>+DATOS!E197</f>
        <v>2005</v>
      </c>
      <c r="H102" s="55">
        <f>+DATOS!F197</f>
        <v>205</v>
      </c>
      <c r="I102" s="55">
        <f>+DATOS!G197</f>
        <v>57757</v>
      </c>
      <c r="J102" s="55">
        <f>+DATOS!H197</f>
        <v>10181</v>
      </c>
      <c r="K102" s="55">
        <f>+DATOS!I197</f>
        <v>47576</v>
      </c>
      <c r="L102" s="55">
        <f>+DATOS!J197</f>
        <v>53318</v>
      </c>
      <c r="M102" s="55">
        <f>+DATOS!K197</f>
        <v>4439</v>
      </c>
      <c r="N102" s="121">
        <f t="shared" si="38"/>
        <v>3.8263760236854405</v>
      </c>
      <c r="O102" s="121">
        <f t="shared" si="39"/>
        <v>3.830664964148905</v>
      </c>
      <c r="P102" s="121">
        <f t="shared" si="40"/>
        <v>3.8254582142256597</v>
      </c>
      <c r="Q102" s="121">
        <f t="shared" si="41"/>
        <v>3.7604561311377025</v>
      </c>
      <c r="R102" s="121">
        <f t="shared" si="42"/>
        <v>4.618157242622212</v>
      </c>
    </row>
    <row r="103" spans="3:18" s="52" customFormat="1" ht="13.5" customHeight="1" hidden="1">
      <c r="C103" s="21" t="s">
        <v>204</v>
      </c>
      <c r="D103" s="55">
        <f>+DATOS!B198</f>
        <v>1784</v>
      </c>
      <c r="E103" s="55">
        <f>+DATOS!C198</f>
        <v>283</v>
      </c>
      <c r="F103" s="55">
        <f>+DATOS!D198</f>
        <v>1501</v>
      </c>
      <c r="G103" s="55">
        <f>+DATOS!E198</f>
        <v>1603</v>
      </c>
      <c r="H103" s="55">
        <f>+DATOS!F198</f>
        <v>181</v>
      </c>
      <c r="I103" s="55">
        <f>+DATOS!G198</f>
        <v>51628</v>
      </c>
      <c r="J103" s="55">
        <f>+DATOS!H198</f>
        <v>8781</v>
      </c>
      <c r="K103" s="55">
        <f>+DATOS!I198</f>
        <v>42847</v>
      </c>
      <c r="L103" s="55">
        <f>+DATOS!J198</f>
        <v>47525</v>
      </c>
      <c r="M103" s="55">
        <f>+DATOS!K198</f>
        <v>4103</v>
      </c>
      <c r="N103" s="121">
        <f t="shared" si="38"/>
        <v>3.4554892693887034</v>
      </c>
      <c r="O103" s="121">
        <f t="shared" si="39"/>
        <v>3.2228675549481833</v>
      </c>
      <c r="P103" s="121">
        <f t="shared" si="40"/>
        <v>3.503162415104908</v>
      </c>
      <c r="Q103" s="121">
        <f t="shared" si="41"/>
        <v>3.3729615991583377</v>
      </c>
      <c r="R103" s="121">
        <f t="shared" si="42"/>
        <v>4.411406288081891</v>
      </c>
    </row>
    <row r="104" spans="3:18" s="52" customFormat="1" ht="12" customHeight="1" hidden="1">
      <c r="C104" s="21" t="s">
        <v>205</v>
      </c>
      <c r="D104" s="55">
        <f>+DATOS!B199</f>
        <v>1813</v>
      </c>
      <c r="E104" s="55">
        <f>+DATOS!C199</f>
        <v>313</v>
      </c>
      <c r="F104" s="55">
        <f>+DATOS!D199</f>
        <v>1500</v>
      </c>
      <c r="G104" s="55">
        <f>+DATOS!E199</f>
        <v>1642</v>
      </c>
      <c r="H104" s="55">
        <f>+DATOS!F199</f>
        <v>171</v>
      </c>
      <c r="I104" s="55">
        <f>+DATOS!G199</f>
        <v>55245</v>
      </c>
      <c r="J104" s="55">
        <f>+DATOS!H199</f>
        <v>9978</v>
      </c>
      <c r="K104" s="55">
        <f>+DATOS!I199</f>
        <v>45267</v>
      </c>
      <c r="L104" s="55">
        <f>+DATOS!J199</f>
        <v>51016</v>
      </c>
      <c r="M104" s="55">
        <f>+DATOS!K199</f>
        <v>4229</v>
      </c>
      <c r="N104" s="121">
        <f t="shared" si="38"/>
        <v>3.2817449542945063</v>
      </c>
      <c r="O104" s="121">
        <f t="shared" si="39"/>
        <v>3.1369011826017235</v>
      </c>
      <c r="P104" s="121">
        <f t="shared" si="40"/>
        <v>3.313672211544834</v>
      </c>
      <c r="Q104" s="121">
        <f t="shared" si="41"/>
        <v>3.2185980868747057</v>
      </c>
      <c r="R104" s="121">
        <f t="shared" si="42"/>
        <v>4.043509103807046</v>
      </c>
    </row>
    <row r="105" spans="2:18" s="52" customFormat="1" ht="20.25" customHeight="1">
      <c r="B105" s="35">
        <v>2022</v>
      </c>
      <c r="C105" s="21" t="s">
        <v>206</v>
      </c>
      <c r="D105" s="55">
        <f>+DATOS!B200</f>
        <v>1495</v>
      </c>
      <c r="E105" s="55">
        <f>+DATOS!C200</f>
        <v>234</v>
      </c>
      <c r="F105" s="55">
        <f>+DATOS!D200</f>
        <v>1261</v>
      </c>
      <c r="G105" s="55">
        <f>+DATOS!E200</f>
        <v>1369</v>
      </c>
      <c r="H105" s="55">
        <f>+DATOS!F200</f>
        <v>126</v>
      </c>
      <c r="I105" s="55">
        <f>+DATOS!G200</f>
        <v>43492</v>
      </c>
      <c r="J105" s="55">
        <f>+DATOS!H200</f>
        <v>7804</v>
      </c>
      <c r="K105" s="55">
        <f>+DATOS!I200</f>
        <v>35688</v>
      </c>
      <c r="L105" s="55">
        <f>+DATOS!J200</f>
        <v>40121</v>
      </c>
      <c r="M105" s="55">
        <f>+DATOS!K200</f>
        <v>3371</v>
      </c>
      <c r="N105" s="121">
        <f t="shared" si="38"/>
        <v>3.4374137772463906</v>
      </c>
      <c r="O105" s="121">
        <f t="shared" si="39"/>
        <v>2.9984623270117887</v>
      </c>
      <c r="P105" s="121">
        <f t="shared" si="40"/>
        <v>3.533400582828962</v>
      </c>
      <c r="Q105" s="121">
        <f t="shared" si="41"/>
        <v>3.4121781610627853</v>
      </c>
      <c r="R105" s="121">
        <f t="shared" si="42"/>
        <v>3.7377632749925835</v>
      </c>
    </row>
    <row r="106" spans="2:18" s="52" customFormat="1" ht="13.5" customHeight="1">
      <c r="B106" s="35">
        <v>2023</v>
      </c>
      <c r="C106" s="21" t="s">
        <v>207</v>
      </c>
      <c r="D106" s="55">
        <f>+DATOS!B201</f>
        <v>2105</v>
      </c>
      <c r="E106" s="55">
        <f>+DATOS!C201</f>
        <v>306</v>
      </c>
      <c r="F106" s="55">
        <f>+DATOS!D201</f>
        <v>1799</v>
      </c>
      <c r="G106" s="55">
        <f>+DATOS!E201</f>
        <v>1915</v>
      </c>
      <c r="H106" s="55">
        <f>+DATOS!F201</f>
        <v>190</v>
      </c>
      <c r="I106" s="55">
        <f>+DATOS!G201</f>
        <v>55496</v>
      </c>
      <c r="J106" s="55">
        <f>+DATOS!H201</f>
        <v>10571</v>
      </c>
      <c r="K106" s="55">
        <f>+DATOS!I201</f>
        <v>44925</v>
      </c>
      <c r="L106" s="55">
        <f>+DATOS!J201</f>
        <v>50909</v>
      </c>
      <c r="M106" s="55">
        <f>+DATOS!K201</f>
        <v>4587</v>
      </c>
      <c r="N106" s="121">
        <f t="shared" si="38"/>
        <v>3.79306616693095</v>
      </c>
      <c r="O106" s="121">
        <f t="shared" si="39"/>
        <v>2.894711947781667</v>
      </c>
      <c r="P106" s="121">
        <f t="shared" si="40"/>
        <v>4.004451864218141</v>
      </c>
      <c r="Q106" s="121">
        <f t="shared" si="41"/>
        <v>3.7616138600247497</v>
      </c>
      <c r="R106" s="121">
        <f t="shared" si="42"/>
        <v>4.142140832788315</v>
      </c>
    </row>
    <row r="107" spans="2:18" s="52" customFormat="1" ht="13.5" customHeight="1">
      <c r="B107" s="35"/>
      <c r="C107" s="21" t="s">
        <v>208</v>
      </c>
      <c r="D107" s="55">
        <f>+DATOS!B202</f>
        <v>1962</v>
      </c>
      <c r="E107" s="55">
        <f>+DATOS!C202</f>
        <v>393</v>
      </c>
      <c r="F107" s="55">
        <f>+DATOS!D202</f>
        <v>1569</v>
      </c>
      <c r="G107" s="55">
        <f>+DATOS!E202</f>
        <v>1820</v>
      </c>
      <c r="H107" s="55">
        <f>+DATOS!F202</f>
        <v>142</v>
      </c>
      <c r="I107" s="55">
        <f>+DATOS!G202</f>
        <v>50186</v>
      </c>
      <c r="J107" s="55">
        <f>+DATOS!H202</f>
        <v>9707</v>
      </c>
      <c r="K107" s="55">
        <f>+DATOS!I202</f>
        <v>40479</v>
      </c>
      <c r="L107" s="55">
        <f>+DATOS!J202</f>
        <v>46255</v>
      </c>
      <c r="M107" s="55">
        <f>+DATOS!K202</f>
        <v>3931</v>
      </c>
      <c r="N107" s="121">
        <f t="shared" si="38"/>
        <v>3.909456820627267</v>
      </c>
      <c r="O107" s="121">
        <f t="shared" si="39"/>
        <v>4.048624703821984</v>
      </c>
      <c r="P107" s="121">
        <f t="shared" si="40"/>
        <v>3.8760838953531462</v>
      </c>
      <c r="Q107" s="121">
        <f t="shared" si="41"/>
        <v>3.9347097611069075</v>
      </c>
      <c r="R107" s="121">
        <f t="shared" si="42"/>
        <v>3.6123123887051642</v>
      </c>
    </row>
    <row r="108" spans="2:18" s="52" customFormat="1" ht="13.5" customHeight="1">
      <c r="B108" s="35"/>
      <c r="C108" s="21" t="s">
        <v>209</v>
      </c>
      <c r="D108" s="55">
        <f>+DATOS!B203</f>
        <v>2011</v>
      </c>
      <c r="E108" s="55">
        <f>+DATOS!C203</f>
        <v>385</v>
      </c>
      <c r="F108" s="55">
        <f>+DATOS!D203</f>
        <v>1626</v>
      </c>
      <c r="G108" s="55">
        <f>+DATOS!E203</f>
        <v>1822</v>
      </c>
      <c r="H108" s="55">
        <f>+DATOS!F203</f>
        <v>189</v>
      </c>
      <c r="I108" s="55">
        <f>+DATOS!G203</f>
        <v>55778</v>
      </c>
      <c r="J108" s="55">
        <f>+DATOS!H203</f>
        <v>10469</v>
      </c>
      <c r="K108" s="55">
        <f>+DATOS!I203</f>
        <v>45309</v>
      </c>
      <c r="L108" s="55">
        <f>+DATOS!J203</f>
        <v>51302</v>
      </c>
      <c r="M108" s="55">
        <f>+DATOS!K203</f>
        <v>4476</v>
      </c>
      <c r="N108" s="121">
        <f t="shared" si="38"/>
        <v>3.6053641220552906</v>
      </c>
      <c r="O108" s="121">
        <f t="shared" si="39"/>
        <v>3.6775241188270127</v>
      </c>
      <c r="P108" s="121">
        <f t="shared" si="40"/>
        <v>3.5886909885453218</v>
      </c>
      <c r="Q108" s="121">
        <f t="shared" si="41"/>
        <v>3.551518459319325</v>
      </c>
      <c r="R108" s="121">
        <f t="shared" si="42"/>
        <v>4.222520107238606</v>
      </c>
    </row>
    <row r="109" spans="2:18" s="52" customFormat="1" ht="13.5" customHeight="1">
      <c r="B109" s="35"/>
      <c r="C109" s="21" t="s">
        <v>210</v>
      </c>
      <c r="D109" s="55">
        <f>+DATOS!B204</f>
        <v>1520</v>
      </c>
      <c r="E109" s="55">
        <f>+DATOS!C204</f>
        <v>281</v>
      </c>
      <c r="F109" s="55">
        <f>+DATOS!D204</f>
        <v>1239</v>
      </c>
      <c r="G109" s="55">
        <f>+DATOS!E204</f>
        <v>1386</v>
      </c>
      <c r="H109" s="55">
        <f>+DATOS!F204</f>
        <v>134</v>
      </c>
      <c r="I109" s="55">
        <f>+DATOS!G204</f>
        <v>43311</v>
      </c>
      <c r="J109" s="55">
        <f>+DATOS!H204</f>
        <v>8254</v>
      </c>
      <c r="K109" s="55">
        <f>+DATOS!I204</f>
        <v>35057</v>
      </c>
      <c r="L109" s="55">
        <f>+DATOS!J204</f>
        <v>39809</v>
      </c>
      <c r="M109" s="55">
        <f>+DATOS!K204</f>
        <v>3502</v>
      </c>
      <c r="N109" s="121">
        <f t="shared" si="38"/>
        <v>3.509501050541433</v>
      </c>
      <c r="O109" s="121">
        <f t="shared" si="39"/>
        <v>3.404409983038527</v>
      </c>
      <c r="P109" s="121">
        <f t="shared" si="40"/>
        <v>3.5342442308240867</v>
      </c>
      <c r="Q109" s="121">
        <f t="shared" si="41"/>
        <v>3.481624758220503</v>
      </c>
      <c r="R109" s="121">
        <f t="shared" si="42"/>
        <v>3.826384922901199</v>
      </c>
    </row>
    <row r="110" spans="2:18" s="52" customFormat="1" ht="13.5" customHeight="1">
      <c r="B110" s="35"/>
      <c r="C110" s="21" t="s">
        <v>211</v>
      </c>
      <c r="D110" s="55">
        <f>+DATOS!B205</f>
        <v>1855</v>
      </c>
      <c r="E110" s="55">
        <f>+DATOS!C205</f>
        <v>363</v>
      </c>
      <c r="F110" s="55">
        <f>+DATOS!D205</f>
        <v>1492</v>
      </c>
      <c r="G110" s="55">
        <f>+DATOS!E205</f>
        <v>1682</v>
      </c>
      <c r="H110" s="55">
        <f>+DATOS!F205</f>
        <v>173</v>
      </c>
      <c r="I110" s="55">
        <f>+DATOS!G205</f>
        <v>56137</v>
      </c>
      <c r="J110" s="55">
        <f>+DATOS!H205</f>
        <v>10658</v>
      </c>
      <c r="K110" s="55">
        <f>+DATOS!I205</f>
        <v>45479</v>
      </c>
      <c r="L110" s="55">
        <f>+DATOS!J205</f>
        <v>51939</v>
      </c>
      <c r="M110" s="55">
        <f>+DATOS!K205</f>
        <v>4198</v>
      </c>
      <c r="N110" s="121">
        <f t="shared" si="38"/>
        <v>3.3044159823289454</v>
      </c>
      <c r="O110" s="121">
        <f t="shared" si="39"/>
        <v>3.4058922874835806</v>
      </c>
      <c r="P110" s="121">
        <f t="shared" si="40"/>
        <v>3.280635018360122</v>
      </c>
      <c r="Q110" s="121">
        <f t="shared" si="41"/>
        <v>3.238414293690676</v>
      </c>
      <c r="R110" s="121">
        <f t="shared" si="42"/>
        <v>4.121010004764174</v>
      </c>
    </row>
    <row r="111" spans="2:18" s="52" customFormat="1" ht="13.5" customHeight="1">
      <c r="B111" s="35"/>
      <c r="C111" s="21" t="s">
        <v>212</v>
      </c>
      <c r="D111" s="55">
        <f>+DATOS!B206</f>
        <v>2027</v>
      </c>
      <c r="E111" s="55">
        <f>+DATOS!C206</f>
        <v>395</v>
      </c>
      <c r="F111" s="55">
        <f>+DATOS!D206</f>
        <v>1632</v>
      </c>
      <c r="G111" s="55">
        <f>+DATOS!E206</f>
        <v>1837</v>
      </c>
      <c r="H111" s="55">
        <f>+DATOS!F206</f>
        <v>190</v>
      </c>
      <c r="I111" s="55">
        <f>+DATOS!G206</f>
        <v>53999</v>
      </c>
      <c r="J111" s="55">
        <f>+DATOS!H206</f>
        <v>10467</v>
      </c>
      <c r="K111" s="55">
        <f>+DATOS!I206</f>
        <v>43532</v>
      </c>
      <c r="L111" s="55">
        <f>+DATOS!J206</f>
        <v>49852</v>
      </c>
      <c r="M111" s="55">
        <f>+DATOS!K206</f>
        <v>4147</v>
      </c>
      <c r="N111" s="121">
        <f t="shared" si="38"/>
        <v>3.7537732180225563</v>
      </c>
      <c r="O111" s="121">
        <f t="shared" si="39"/>
        <v>3.7737651667144356</v>
      </c>
      <c r="P111" s="121">
        <f t="shared" si="40"/>
        <v>3.7489662776807866</v>
      </c>
      <c r="Q111" s="121">
        <f t="shared" si="41"/>
        <v>3.6849073256840246</v>
      </c>
      <c r="R111" s="121">
        <f t="shared" si="42"/>
        <v>4.581625271280443</v>
      </c>
    </row>
    <row r="112" spans="2:18" s="52" customFormat="1" ht="13.5" customHeight="1">
      <c r="B112" s="35"/>
      <c r="C112" s="21" t="s">
        <v>213</v>
      </c>
      <c r="D112" s="55">
        <f>+DATOS!B207</f>
        <v>1819</v>
      </c>
      <c r="E112" s="55">
        <f>+DATOS!C207</f>
        <v>309</v>
      </c>
      <c r="F112" s="55">
        <f>+DATOS!D207</f>
        <v>1510</v>
      </c>
      <c r="G112" s="55">
        <f>+DATOS!E207</f>
        <v>1683</v>
      </c>
      <c r="H112" s="55">
        <f>+DATOS!F207</f>
        <v>136</v>
      </c>
      <c r="I112" s="55">
        <f>+DATOS!G207</f>
        <v>48303</v>
      </c>
      <c r="J112" s="55">
        <f>+DATOS!H207</f>
        <v>8267</v>
      </c>
      <c r="K112" s="55">
        <f>+DATOS!I207</f>
        <v>40036</v>
      </c>
      <c r="L112" s="55">
        <f>+DATOS!J207</f>
        <v>44766</v>
      </c>
      <c r="M112" s="55">
        <f>+DATOS!K207</f>
        <v>3537</v>
      </c>
      <c r="N112" s="121">
        <f t="shared" si="38"/>
        <v>3.7658116473096905</v>
      </c>
      <c r="O112" s="121">
        <f t="shared" si="39"/>
        <v>3.737752509979436</v>
      </c>
      <c r="P112" s="121">
        <f t="shared" si="40"/>
        <v>3.7716055550005</v>
      </c>
      <c r="Q112" s="121">
        <f t="shared" si="41"/>
        <v>3.7595496582227583</v>
      </c>
      <c r="R112" s="121">
        <f t="shared" si="42"/>
        <v>3.8450664404862875</v>
      </c>
    </row>
    <row r="113" spans="2:18" s="52" customFormat="1" ht="13.5" customHeight="1">
      <c r="B113" s="35"/>
      <c r="C113" s="21" t="s">
        <v>214</v>
      </c>
      <c r="D113" s="55">
        <f>+DATOS!B208</f>
        <v>1810</v>
      </c>
      <c r="E113" s="55">
        <f>+DATOS!C208</f>
        <v>374</v>
      </c>
      <c r="F113" s="55">
        <f>+DATOS!D208</f>
        <v>1436</v>
      </c>
      <c r="G113" s="55">
        <f>+DATOS!E208</f>
        <v>1668</v>
      </c>
      <c r="H113" s="55">
        <f>+DATOS!F208</f>
        <v>142</v>
      </c>
      <c r="I113" s="55">
        <f>+DATOS!G208</f>
        <v>49252</v>
      </c>
      <c r="J113" s="55">
        <f>+DATOS!H208</f>
        <v>9425</v>
      </c>
      <c r="K113" s="55">
        <f>+DATOS!I208</f>
        <v>39827</v>
      </c>
      <c r="L113" s="55">
        <f>+DATOS!J208</f>
        <v>45615</v>
      </c>
      <c r="M113" s="55">
        <f>+DATOS!K208</f>
        <v>3637</v>
      </c>
      <c r="N113" s="121">
        <f t="shared" si="38"/>
        <v>3.6749776658815887</v>
      </c>
      <c r="O113" s="121">
        <f t="shared" si="39"/>
        <v>3.9681697612732094</v>
      </c>
      <c r="P113" s="121">
        <f t="shared" si="40"/>
        <v>3.6055941948929116</v>
      </c>
      <c r="Q113" s="121">
        <f t="shared" si="41"/>
        <v>3.6566918776718187</v>
      </c>
      <c r="R113" s="121">
        <f t="shared" si="42"/>
        <v>3.9043167445697002</v>
      </c>
    </row>
    <row r="114" spans="2:18" s="52" customFormat="1" ht="13.5" customHeight="1">
      <c r="B114" s="35"/>
      <c r="C114" s="21" t="s">
        <v>215</v>
      </c>
      <c r="D114" s="55">
        <f>+DATOS!B209</f>
        <v>1760</v>
      </c>
      <c r="E114" s="55">
        <f>+DATOS!C209</f>
        <v>326</v>
      </c>
      <c r="F114" s="55">
        <f>+DATOS!D209</f>
        <v>1434</v>
      </c>
      <c r="G114" s="55">
        <f>+DATOS!E209</f>
        <v>1610</v>
      </c>
      <c r="H114" s="55">
        <f>+DATOS!F209</f>
        <v>150</v>
      </c>
      <c r="I114" s="55">
        <f>+DATOS!G209</f>
        <v>44086</v>
      </c>
      <c r="J114" s="55">
        <f>+DATOS!H209</f>
        <v>8178</v>
      </c>
      <c r="K114" s="55">
        <f>+DATOS!I209</f>
        <v>35908</v>
      </c>
      <c r="L114" s="55">
        <f>+DATOS!J209</f>
        <v>40768</v>
      </c>
      <c r="M114" s="55">
        <f>+DATOS!K209</f>
        <v>3318</v>
      </c>
      <c r="N114" s="121">
        <f t="shared" si="38"/>
        <v>3.992197069364424</v>
      </c>
      <c r="O114" s="121">
        <f t="shared" si="39"/>
        <v>3.9863047199804353</v>
      </c>
      <c r="P114" s="121">
        <f t="shared" si="40"/>
        <v>3.9935390442241285</v>
      </c>
      <c r="Q114" s="121">
        <f t="shared" si="41"/>
        <v>3.949175824175824</v>
      </c>
      <c r="R114" s="121">
        <f t="shared" si="42"/>
        <v>4.520795660036167</v>
      </c>
    </row>
    <row r="115" spans="2:18" s="52" customFormat="1" ht="13.5" customHeight="1">
      <c r="B115" s="35"/>
      <c r="C115" s="21" t="s">
        <v>204</v>
      </c>
      <c r="D115" s="55">
        <f>+DATOS!B210</f>
        <v>1828</v>
      </c>
      <c r="E115" s="55">
        <f>+DATOS!C210</f>
        <v>376</v>
      </c>
      <c r="F115" s="55">
        <f>+DATOS!D210</f>
        <v>1452</v>
      </c>
      <c r="G115" s="55">
        <f>+DATOS!E210</f>
        <v>1700</v>
      </c>
      <c r="H115" s="55">
        <f>+DATOS!F210</f>
        <v>128</v>
      </c>
      <c r="I115" s="55">
        <f>+DATOS!G210</f>
        <v>45903</v>
      </c>
      <c r="J115" s="55">
        <f>+DATOS!H210</f>
        <v>8847</v>
      </c>
      <c r="K115" s="55">
        <f>+DATOS!I210</f>
        <v>37056</v>
      </c>
      <c r="L115" s="55">
        <f>+DATOS!J210</f>
        <v>42578</v>
      </c>
      <c r="M115" s="55">
        <f>+DATOS!K210</f>
        <v>3325</v>
      </c>
      <c r="N115" s="121">
        <f t="shared" si="38"/>
        <v>3.9823105243665995</v>
      </c>
      <c r="O115" s="121">
        <f t="shared" si="39"/>
        <v>4.25002825816661</v>
      </c>
      <c r="P115" s="121">
        <f t="shared" si="40"/>
        <v>3.91839378238342</v>
      </c>
      <c r="Q115" s="121">
        <f t="shared" si="41"/>
        <v>3.992672272065386</v>
      </c>
      <c r="R115" s="121">
        <f t="shared" si="42"/>
        <v>3.8496240601503757</v>
      </c>
    </row>
    <row r="116" spans="2:18" s="52" customFormat="1" ht="13.5" customHeight="1">
      <c r="B116" s="35"/>
      <c r="C116" s="21" t="s">
        <v>205</v>
      </c>
      <c r="D116" s="55">
        <f>+DATOS!B211</f>
        <v>1550</v>
      </c>
      <c r="E116" s="55">
        <f>+DATOS!C211</f>
        <v>259</v>
      </c>
      <c r="F116" s="55">
        <f>+DATOS!D211</f>
        <v>1291</v>
      </c>
      <c r="G116" s="55">
        <f>+DATOS!E211</f>
        <v>1417</v>
      </c>
      <c r="H116" s="55">
        <f>+DATOS!F211</f>
        <v>133</v>
      </c>
      <c r="I116" s="55">
        <f>+DATOS!G211</f>
        <v>46888</v>
      </c>
      <c r="J116" s="55">
        <f>+DATOS!H211</f>
        <v>8873</v>
      </c>
      <c r="K116" s="55">
        <f>+DATOS!I211</f>
        <v>38015</v>
      </c>
      <c r="L116" s="55">
        <f>+DATOS!J211</f>
        <v>43654</v>
      </c>
      <c r="M116" s="55">
        <f>+DATOS!K211</f>
        <v>3234</v>
      </c>
      <c r="N116" s="121">
        <f t="shared" si="38"/>
        <v>3.305749872035489</v>
      </c>
      <c r="O116" s="121">
        <f t="shared" si="39"/>
        <v>2.918967654682745</v>
      </c>
      <c r="P116" s="121">
        <f t="shared" si="40"/>
        <v>3.3960278837301066</v>
      </c>
      <c r="Q116" s="121">
        <f t="shared" si="41"/>
        <v>3.2459797498511014</v>
      </c>
      <c r="R116" s="121">
        <f t="shared" si="42"/>
        <v>4.112554112554113</v>
      </c>
    </row>
    <row r="117" spans="2:18" s="52" customFormat="1" ht="13.5" customHeight="1">
      <c r="B117" s="35"/>
      <c r="C117" s="21" t="s">
        <v>206</v>
      </c>
      <c r="D117" s="55">
        <f>+DATOS!B212</f>
        <v>1228</v>
      </c>
      <c r="E117" s="55">
        <f>+DATOS!C212</f>
        <v>215</v>
      </c>
      <c r="F117" s="55">
        <f>+DATOS!D212</f>
        <v>1013</v>
      </c>
      <c r="G117" s="55">
        <f>+DATOS!E212</f>
        <v>1126</v>
      </c>
      <c r="H117" s="55">
        <f>+DATOS!F212</f>
        <v>102</v>
      </c>
      <c r="I117" s="55">
        <f>+DATOS!G212</f>
        <v>36698</v>
      </c>
      <c r="J117" s="55">
        <f>+DATOS!H212</f>
        <v>6878</v>
      </c>
      <c r="K117" s="55">
        <f>+DATOS!I212</f>
        <v>29820</v>
      </c>
      <c r="L117" s="55">
        <f>+DATOS!J212</f>
        <v>34067</v>
      </c>
      <c r="M117" s="55">
        <f>+DATOS!K212</f>
        <v>2631</v>
      </c>
      <c r="N117" s="121">
        <f t="shared" si="38"/>
        <v>3.3462314022562536</v>
      </c>
      <c r="O117" s="121">
        <f t="shared" si="39"/>
        <v>3.1259086943879035</v>
      </c>
      <c r="P117" s="121">
        <f t="shared" si="40"/>
        <v>3.397048960429242</v>
      </c>
      <c r="Q117" s="121">
        <f t="shared" si="41"/>
        <v>3.30525141632665</v>
      </c>
      <c r="R117" s="121">
        <f t="shared" si="42"/>
        <v>3.8768529076396807</v>
      </c>
    </row>
    <row r="118" spans="2:18" s="52" customFormat="1" ht="13.5" customHeight="1">
      <c r="B118" s="35">
        <v>2024</v>
      </c>
      <c r="C118" s="21" t="s">
        <v>207</v>
      </c>
      <c r="D118" s="55">
        <f>+DATOS!B213</f>
        <v>2066</v>
      </c>
      <c r="E118" s="55">
        <f>+DATOS!C213</f>
        <v>351</v>
      </c>
      <c r="F118" s="55">
        <f>+DATOS!D213</f>
        <v>1715</v>
      </c>
      <c r="G118" s="55">
        <f>+DATOS!E213</f>
        <v>1903</v>
      </c>
      <c r="H118" s="55">
        <f>+DATOS!F213</f>
        <v>163</v>
      </c>
      <c r="I118" s="55">
        <f>+DATOS!G213</f>
        <v>54346</v>
      </c>
      <c r="J118" s="55">
        <f>+DATOS!H213</f>
        <v>10949</v>
      </c>
      <c r="K118" s="55">
        <f>+DATOS!I213</f>
        <v>43397</v>
      </c>
      <c r="L118" s="55">
        <f>+DATOS!J213</f>
        <v>50476</v>
      </c>
      <c r="M118" s="55">
        <f>+DATOS!K213</f>
        <v>3870</v>
      </c>
      <c r="N118" s="121">
        <f t="shared" si="38"/>
        <v>3.801567732675818</v>
      </c>
      <c r="O118" s="121">
        <f t="shared" si="39"/>
        <v>3.205772216640789</v>
      </c>
      <c r="P118" s="121">
        <f t="shared" si="40"/>
        <v>3.951886075074314</v>
      </c>
      <c r="Q118" s="121">
        <f t="shared" si="41"/>
        <v>3.7701085664474205</v>
      </c>
      <c r="R118" s="121">
        <f t="shared" si="42"/>
        <v>4.2118863049095605</v>
      </c>
    </row>
    <row r="119" spans="2:14" s="52" customFormat="1" ht="16.5" customHeight="1">
      <c r="B119" s="56"/>
      <c r="C119" s="56"/>
      <c r="D119" s="98" t="s">
        <v>9</v>
      </c>
      <c r="E119" s="98"/>
      <c r="F119" s="98"/>
      <c r="G119" s="98"/>
      <c r="H119" s="98"/>
      <c r="I119" s="98"/>
      <c r="J119" s="86"/>
      <c r="K119" s="86"/>
      <c r="L119" s="51"/>
      <c r="M119" s="51"/>
      <c r="N119" s="51"/>
    </row>
    <row r="120" spans="2:14" s="52" customFormat="1" ht="12.75" hidden="1" thickBot="1">
      <c r="B120" s="24" t="s">
        <v>10</v>
      </c>
      <c r="C120" s="34"/>
      <c r="D120" s="16">
        <v>-20.517483409903015</v>
      </c>
      <c r="E120" s="17">
        <v>-6.725640692077528</v>
      </c>
      <c r="F120" s="16">
        <v>-33.794614902943025</v>
      </c>
      <c r="G120" s="17">
        <v>-19.722051910893114</v>
      </c>
      <c r="H120" s="17">
        <v>-32.275931520644505</v>
      </c>
      <c r="I120" s="51"/>
      <c r="J120" s="86"/>
      <c r="K120" s="86"/>
      <c r="L120" s="51"/>
      <c r="M120" s="51"/>
      <c r="N120" s="51"/>
    </row>
    <row r="121" spans="2:14" s="52" customFormat="1" ht="12.75" hidden="1" thickBot="1">
      <c r="B121" s="24" t="s">
        <v>11</v>
      </c>
      <c r="C121" s="34"/>
      <c r="D121" s="16">
        <v>-27.202665275157546</v>
      </c>
      <c r="E121" s="18">
        <v>-23.688981868898185</v>
      </c>
      <c r="F121" s="16">
        <v>-31.96822094013052</v>
      </c>
      <c r="G121" s="18">
        <v>-26.217752885268165</v>
      </c>
      <c r="H121" s="18">
        <v>-44.46096654275094</v>
      </c>
      <c r="I121" s="51"/>
      <c r="J121" s="86"/>
      <c r="K121" s="86"/>
      <c r="L121" s="51"/>
      <c r="M121" s="51"/>
      <c r="N121" s="51"/>
    </row>
    <row r="122" spans="2:14" s="52" customFormat="1" ht="12.75" hidden="1" thickBot="1">
      <c r="B122" s="24" t="s">
        <v>12</v>
      </c>
      <c r="C122" s="34"/>
      <c r="D122" s="16">
        <v>-9.91398323775915</v>
      </c>
      <c r="E122" s="18">
        <v>-17.444941972036922</v>
      </c>
      <c r="F122" s="16">
        <v>1.5431669678854343</v>
      </c>
      <c r="G122" s="18">
        <v>-11.702800621082298</v>
      </c>
      <c r="H122" s="18">
        <v>31.726907630522085</v>
      </c>
      <c r="I122" s="51"/>
      <c r="J122" s="86"/>
      <c r="K122" s="86"/>
      <c r="L122" s="51"/>
      <c r="M122" s="51"/>
      <c r="N122" s="51"/>
    </row>
    <row r="123" spans="2:14" s="52" customFormat="1" ht="12.75" hidden="1" thickBot="1">
      <c r="B123" s="24" t="s">
        <v>13</v>
      </c>
      <c r="C123" s="34"/>
      <c r="D123" s="16">
        <v>-25.278491859468723</v>
      </c>
      <c r="E123" s="18">
        <v>-28.016382554793008</v>
      </c>
      <c r="F123" s="16">
        <v>-21.892113910186197</v>
      </c>
      <c r="G123" s="18">
        <v>-26.533802266510353</v>
      </c>
      <c r="H123" s="18">
        <v>-5.691056910569103</v>
      </c>
      <c r="I123" s="51"/>
      <c r="J123" s="86"/>
      <c r="K123" s="86"/>
      <c r="L123" s="51"/>
      <c r="M123" s="51"/>
      <c r="N123" s="51"/>
    </row>
    <row r="124" spans="2:14" s="52" customFormat="1" ht="12.75" hidden="1" thickBot="1">
      <c r="B124" s="24" t="s">
        <v>14</v>
      </c>
      <c r="C124" s="34"/>
      <c r="D124" s="16">
        <v>-17.750655307994755</v>
      </c>
      <c r="E124" s="18">
        <v>-22.635706596955252</v>
      </c>
      <c r="F124" s="16">
        <v>-12.18229623137599</v>
      </c>
      <c r="G124" s="18">
        <v>-19.060283687943258</v>
      </c>
      <c r="H124" s="18">
        <v>-1.8318965517241326</v>
      </c>
      <c r="I124" s="51"/>
      <c r="J124" s="86"/>
      <c r="K124" s="86"/>
      <c r="L124" s="51"/>
      <c r="M124" s="51"/>
      <c r="N124" s="51"/>
    </row>
    <row r="125" spans="2:14" s="52" customFormat="1" ht="12.75" hidden="1" thickBot="1">
      <c r="B125" s="24" t="s">
        <v>15</v>
      </c>
      <c r="C125" s="34"/>
      <c r="D125" s="16">
        <v>4.899910367493288</v>
      </c>
      <c r="E125" s="18">
        <v>7.732061220433306</v>
      </c>
      <c r="F125" s="16">
        <v>2.055888223552893</v>
      </c>
      <c r="G125" s="18">
        <v>5.914567360350498</v>
      </c>
      <c r="H125" s="18">
        <v>-5.26893523600439</v>
      </c>
      <c r="I125" s="51"/>
      <c r="J125" s="86"/>
      <c r="K125" s="86"/>
      <c r="L125" s="51"/>
      <c r="M125" s="51"/>
      <c r="N125" s="51"/>
    </row>
    <row r="126" spans="2:14" s="52" customFormat="1" ht="21" customHeight="1" hidden="1" thickBot="1">
      <c r="B126" s="15">
        <v>2014</v>
      </c>
      <c r="C126" s="32"/>
      <c r="D126" s="25">
        <f aca="true" t="shared" si="43" ref="D126:I133">+((D7/D6)-1)*100</f>
        <v>-6.607804044431786</v>
      </c>
      <c r="E126" s="25">
        <f t="shared" si="43"/>
        <v>-21.974169741697413</v>
      </c>
      <c r="F126" s="25">
        <f t="shared" si="43"/>
        <v>9.681204772149421</v>
      </c>
      <c r="G126" s="25">
        <f t="shared" si="43"/>
        <v>-6.897621509824203</v>
      </c>
      <c r="H126" s="25">
        <f t="shared" si="43"/>
        <v>-3.360370799536505</v>
      </c>
      <c r="I126" s="25">
        <f t="shared" si="43"/>
        <v>1.995246214726487</v>
      </c>
      <c r="J126" s="86"/>
      <c r="K126" s="86"/>
      <c r="L126" s="51"/>
      <c r="M126" s="51"/>
      <c r="N126" s="51"/>
    </row>
    <row r="127" spans="2:14" s="52" customFormat="1" ht="3" customHeight="1" thickBot="1">
      <c r="B127" s="15">
        <v>2015</v>
      </c>
      <c r="C127" s="32"/>
      <c r="D127" s="25">
        <f t="shared" si="43"/>
        <v>12.05652129714343</v>
      </c>
      <c r="E127" s="25">
        <f t="shared" si="43"/>
        <v>-52.75478836604398</v>
      </c>
      <c r="F127" s="25">
        <f t="shared" si="43"/>
        <v>60.93081312410842</v>
      </c>
      <c r="G127" s="25">
        <f t="shared" si="43"/>
        <v>12.318116183494388</v>
      </c>
      <c r="H127" s="25">
        <f t="shared" si="43"/>
        <v>9.23261390887291</v>
      </c>
      <c r="I127" s="25">
        <f t="shared" si="43"/>
        <v>11.51899131198444</v>
      </c>
      <c r="J127" s="86"/>
      <c r="K127" s="86"/>
      <c r="L127" s="51"/>
      <c r="M127" s="51"/>
      <c r="N127" s="51"/>
    </row>
    <row r="128" spans="2:17" s="52" customFormat="1" ht="12.75" thickBot="1">
      <c r="B128" s="15">
        <v>2016</v>
      </c>
      <c r="C128" s="32"/>
      <c r="D128" s="25">
        <f t="shared" si="43"/>
        <v>6.422933865553837</v>
      </c>
      <c r="E128" s="25">
        <f t="shared" si="43"/>
        <v>-5.2052052052052105</v>
      </c>
      <c r="F128" s="25">
        <f t="shared" si="43"/>
        <v>8.99722991689751</v>
      </c>
      <c r="G128" s="25">
        <f t="shared" si="43"/>
        <v>4.618275316455689</v>
      </c>
      <c r="H128" s="25">
        <f t="shared" si="43"/>
        <v>26.454445664105375</v>
      </c>
      <c r="I128" s="25">
        <f t="shared" si="43"/>
        <v>14.014388732014083</v>
      </c>
      <c r="J128" s="25">
        <f aca="true" t="shared" si="44" ref="J128:O128">+((J9/J8)-1)*100</f>
        <v>-2.365049250201423</v>
      </c>
      <c r="K128" s="25">
        <f t="shared" si="44"/>
        <v>18.538632170623327</v>
      </c>
      <c r="L128" s="25">
        <f t="shared" si="44"/>
        <v>14.001648174317927</v>
      </c>
      <c r="M128" s="25">
        <f t="shared" si="44"/>
        <v>14.12604695867088</v>
      </c>
      <c r="N128" s="50"/>
      <c r="O128" s="50"/>
      <c r="P128" s="50"/>
      <c r="Q128" s="50"/>
    </row>
    <row r="129" spans="2:17" s="52" customFormat="1" ht="12.75" thickBot="1">
      <c r="B129" s="15">
        <v>2017</v>
      </c>
      <c r="C129" s="32"/>
      <c r="D129" s="25">
        <f t="shared" si="43"/>
        <v>12.394510271929082</v>
      </c>
      <c r="E129" s="25">
        <f t="shared" si="43"/>
        <v>6.810982048574443</v>
      </c>
      <c r="F129" s="25">
        <f t="shared" si="43"/>
        <v>13.4695537257294</v>
      </c>
      <c r="G129" s="25">
        <f t="shared" si="43"/>
        <v>11.390490594574153</v>
      </c>
      <c r="H129" s="25">
        <f t="shared" si="43"/>
        <v>21.614583333333325</v>
      </c>
      <c r="I129" s="25">
        <f t="shared" si="43"/>
        <v>15.357993018981952</v>
      </c>
      <c r="J129" s="25">
        <f aca="true" t="shared" si="45" ref="J129:O129">+((J10/J9)-1)*100</f>
        <v>10.788724146192141</v>
      </c>
      <c r="K129" s="25">
        <f t="shared" si="45"/>
        <v>16.397527940869217</v>
      </c>
      <c r="L129" s="25">
        <f t="shared" si="45"/>
        <v>16.079389598324468</v>
      </c>
      <c r="M129" s="25">
        <f t="shared" si="45"/>
        <v>9.042565990519513</v>
      </c>
      <c r="N129" s="50"/>
      <c r="O129" s="50"/>
      <c r="P129" s="50"/>
      <c r="Q129" s="50"/>
    </row>
    <row r="130" spans="2:17" s="52" customFormat="1" ht="12.75" thickBot="1">
      <c r="B130" s="15">
        <v>2018</v>
      </c>
      <c r="C130" s="32"/>
      <c r="D130" s="25">
        <f t="shared" si="43"/>
        <v>24.664391353811155</v>
      </c>
      <c r="E130" s="25">
        <f t="shared" si="43"/>
        <v>36.03559070687099</v>
      </c>
      <c r="F130" s="25">
        <f t="shared" si="43"/>
        <v>22.60347607955564</v>
      </c>
      <c r="G130" s="25">
        <f t="shared" si="43"/>
        <v>24.69450101832993</v>
      </c>
      <c r="H130" s="25">
        <f t="shared" si="43"/>
        <v>24.411134903640264</v>
      </c>
      <c r="I130" s="25">
        <f t="shared" si="43"/>
        <v>10.764598711840634</v>
      </c>
      <c r="J130" s="25">
        <f aca="true" t="shared" si="46" ref="J130:O130">+((J11/J10)-1)*100</f>
        <v>10.1826045170591</v>
      </c>
      <c r="K130" s="25">
        <f t="shared" si="46"/>
        <v>10.89062548776807</v>
      </c>
      <c r="L130" s="25">
        <f t="shared" si="46"/>
        <v>10.822182810949798</v>
      </c>
      <c r="M130" s="25">
        <f t="shared" si="46"/>
        <v>10.227949776022239</v>
      </c>
      <c r="N130" s="50"/>
      <c r="O130" s="50"/>
      <c r="P130" s="50"/>
      <c r="Q130" s="50"/>
    </row>
    <row r="131" spans="2:17" s="52" customFormat="1" ht="12.75" thickBot="1">
      <c r="B131" s="15">
        <v>2019</v>
      </c>
      <c r="C131" s="32"/>
      <c r="D131" s="25">
        <f t="shared" si="43"/>
        <v>1.4357851189389814</v>
      </c>
      <c r="E131" s="25">
        <f t="shared" si="43"/>
        <v>1.5261627906976827</v>
      </c>
      <c r="F131" s="25">
        <f t="shared" si="43"/>
        <v>1.4176105224698476</v>
      </c>
      <c r="G131" s="25">
        <f t="shared" si="43"/>
        <v>0.8234653600108999</v>
      </c>
      <c r="H131" s="25">
        <f t="shared" si="43"/>
        <v>6.597819850831899</v>
      </c>
      <c r="I131" s="25">
        <f t="shared" si="43"/>
        <v>-2.4164839068388178</v>
      </c>
      <c r="J131" s="25">
        <f aca="true" t="shared" si="47" ref="J131:O131">+((J12/J11)-1)*100</f>
        <v>1.3410964281041382</v>
      </c>
      <c r="K131" s="25">
        <f t="shared" si="47"/>
        <v>-3.224966453029554</v>
      </c>
      <c r="L131" s="25">
        <f t="shared" si="47"/>
        <v>-2.2521964310132647</v>
      </c>
      <c r="M131" s="25">
        <f t="shared" si="47"/>
        <v>-3.955797565663033</v>
      </c>
      <c r="N131" s="50"/>
      <c r="O131" s="50"/>
      <c r="P131" s="50"/>
      <c r="Q131" s="50"/>
    </row>
    <row r="132" spans="2:17" s="52" customFormat="1" ht="12.75" thickBot="1">
      <c r="B132" s="15">
        <v>2020</v>
      </c>
      <c r="C132" s="19"/>
      <c r="D132" s="25">
        <f t="shared" si="43"/>
        <v>-9.90823487074911</v>
      </c>
      <c r="E132" s="25">
        <f t="shared" si="43"/>
        <v>1.2884753042233354</v>
      </c>
      <c r="F132" s="25">
        <f t="shared" si="43"/>
        <v>-12.162259528784492</v>
      </c>
      <c r="G132" s="25">
        <f t="shared" si="43"/>
        <v>-9.557880526493424</v>
      </c>
      <c r="H132" s="25">
        <f t="shared" si="43"/>
        <v>-12.701829924650166</v>
      </c>
      <c r="I132" s="25">
        <f t="shared" si="43"/>
        <v>-16.861437047324557</v>
      </c>
      <c r="J132" s="25">
        <f aca="true" t="shared" si="48" ref="J132:O132">+((J13/J12)-1)*100</f>
        <v>-10.097260775073702</v>
      </c>
      <c r="K132" s="25">
        <f t="shared" si="48"/>
        <v>-18.385488253931314</v>
      </c>
      <c r="L132" s="25">
        <f t="shared" si="48"/>
        <v>-16.38239877942954</v>
      </c>
      <c r="M132" s="25">
        <f t="shared" si="48"/>
        <v>-21.42946473236619</v>
      </c>
      <c r="N132" s="50"/>
      <c r="O132" s="50"/>
      <c r="P132" s="50"/>
      <c r="Q132" s="50"/>
    </row>
    <row r="133" spans="2:17" s="52" customFormat="1" ht="15" customHeight="1" thickBot="1">
      <c r="B133" s="15">
        <v>2021</v>
      </c>
      <c r="C133" s="81"/>
      <c r="D133" s="25">
        <f t="shared" si="43"/>
        <v>31.71559816257239</v>
      </c>
      <c r="E133" s="25">
        <f t="shared" si="43"/>
        <v>31.448763250883395</v>
      </c>
      <c r="F133" s="25">
        <f t="shared" si="43"/>
        <v>31.777540808793383</v>
      </c>
      <c r="G133" s="25">
        <f t="shared" si="43"/>
        <v>34.121949399208894</v>
      </c>
      <c r="H133" s="25">
        <f t="shared" si="43"/>
        <v>11.83723797780518</v>
      </c>
      <c r="I133" s="25">
        <f t="shared" si="43"/>
        <v>34.800993722604815</v>
      </c>
      <c r="J133" s="25">
        <f aca="true" t="shared" si="49" ref="J133:O133">+((J14/J13)-1)*100</f>
        <v>76.94618302796758</v>
      </c>
      <c r="K133" s="25">
        <f t="shared" si="49"/>
        <v>36.91401551041502</v>
      </c>
      <c r="L133" s="25">
        <f t="shared" si="49"/>
        <v>36.433289852382615</v>
      </c>
      <c r="M133" s="25">
        <f t="shared" si="49"/>
        <v>130.54516514126541</v>
      </c>
      <c r="N133" s="50"/>
      <c r="O133" s="50"/>
      <c r="P133" s="50"/>
      <c r="Q133" s="50"/>
    </row>
    <row r="134" spans="2:17" s="52" customFormat="1" ht="15.75" customHeight="1" thickBot="1">
      <c r="B134" s="15">
        <v>2022</v>
      </c>
      <c r="C134" s="81"/>
      <c r="D134" s="25">
        <f>+((D15/D14)-1)*100</f>
        <v>14.703057872125358</v>
      </c>
      <c r="E134" s="25">
        <f>+((E15/E14)-1)*100</f>
        <v>2.043010752688179</v>
      </c>
      <c r="F134" s="25">
        <f>+((F15/F14)-1)*100</f>
        <v>17.63460939931527</v>
      </c>
      <c r="G134" s="25">
        <f>+((G15/G14)-1)*100</f>
        <v>14.417672917478153</v>
      </c>
      <c r="H134" s="25">
        <f>+((H15/H14)-1)*100</f>
        <v>17.53031973539141</v>
      </c>
      <c r="I134" s="25">
        <f>+((I15/I14)-1)*100</f>
        <v>14.78944720513342</v>
      </c>
      <c r="J134" s="25">
        <f aca="true" t="shared" si="50" ref="J134:O134">+((J15/J14)-1)*100</f>
        <v>-21.23659186516793</v>
      </c>
      <c r="K134" s="25">
        <f t="shared" si="50"/>
        <v>15.80382594509695</v>
      </c>
      <c r="L134" s="25">
        <f t="shared" si="50"/>
        <v>14.869825795721914</v>
      </c>
      <c r="M134" s="25">
        <f t="shared" si="50"/>
        <v>-41.61258400073644</v>
      </c>
      <c r="N134" s="50"/>
      <c r="O134" s="50"/>
      <c r="P134" s="50"/>
      <c r="Q134" s="50"/>
    </row>
    <row r="135" spans="2:14" ht="14.25" customHeight="1" thickBot="1">
      <c r="B135" s="15">
        <v>2023</v>
      </c>
      <c r="D135" s="25">
        <f>+((D16/D15)-1)*100</f>
        <v>-5.371463823036926</v>
      </c>
      <c r="E135" s="25">
        <f>+((E16/E15)-1)*100</f>
        <v>4.899894625922019</v>
      </c>
      <c r="F135" s="25">
        <f>+((F16/F15)-1)*100</f>
        <v>-7.4346491692242616</v>
      </c>
      <c r="G135" s="25">
        <f>+((G16/G15)-1)*100</f>
        <v>-4.357552767240536</v>
      </c>
      <c r="H135" s="25">
        <f>+((H16/H15)-1)*100</f>
        <v>-15.150093808630395</v>
      </c>
      <c r="I135" s="25">
        <f>+((I16/I15)-1)*100</f>
        <v>-9.877203909175492</v>
      </c>
      <c r="J135" s="25">
        <f aca="true" t="shared" si="51" ref="J135:O135">+((J16/J15)-1)*100</f>
        <v>-5.035291693142597</v>
      </c>
      <c r="K135" s="25">
        <f t="shared" si="51"/>
        <v>-10.933539650098256</v>
      </c>
      <c r="L135" s="25">
        <f t="shared" si="51"/>
        <v>-9.67600963430989</v>
      </c>
      <c r="M135" s="25">
        <f t="shared" si="51"/>
        <v>-12.254389941073295</v>
      </c>
      <c r="N135" s="50"/>
    </row>
    <row r="136" spans="14:17" s="52" customFormat="1" ht="6.75" customHeight="1">
      <c r="N136" s="50"/>
      <c r="O136" s="50"/>
      <c r="P136" s="50"/>
      <c r="Q136" s="50"/>
    </row>
    <row r="137" spans="2:17" s="54" customFormat="1" ht="0.75" customHeight="1" hidden="1">
      <c r="B137" s="19"/>
      <c r="C137" s="19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50"/>
      <c r="O137" s="50"/>
      <c r="P137" s="50"/>
      <c r="Q137" s="50"/>
    </row>
    <row r="138" spans="2:17" s="54" customFormat="1" ht="15" customHeight="1" hidden="1">
      <c r="B138" s="19">
        <v>2021</v>
      </c>
      <c r="C138" s="19">
        <f>C18</f>
        <v>0</v>
      </c>
      <c r="D138" s="27" t="e">
        <f aca="true" t="shared" si="52" ref="D138:I141">((D18/D17)-1)*100</f>
        <v>#DIV/0!</v>
      </c>
      <c r="E138" s="27" t="e">
        <f t="shared" si="52"/>
        <v>#DIV/0!</v>
      </c>
      <c r="F138" s="27" t="e">
        <f t="shared" si="52"/>
        <v>#DIV/0!</v>
      </c>
      <c r="G138" s="27" t="e">
        <f t="shared" si="52"/>
        <v>#DIV/0!</v>
      </c>
      <c r="H138" s="27" t="e">
        <f t="shared" si="52"/>
        <v>#DIV/0!</v>
      </c>
      <c r="I138" s="27" t="e">
        <f t="shared" si="52"/>
        <v>#DIV/0!</v>
      </c>
      <c r="J138" s="27" t="e">
        <f aca="true" t="shared" si="53" ref="J138:O138">((J18/J17)-1)*100</f>
        <v>#DIV/0!</v>
      </c>
      <c r="K138" s="27" t="e">
        <f t="shared" si="53"/>
        <v>#DIV/0!</v>
      </c>
      <c r="L138" s="27" t="e">
        <f t="shared" si="53"/>
        <v>#DIV/0!</v>
      </c>
      <c r="M138" s="27" t="e">
        <f t="shared" si="53"/>
        <v>#DIV/0!</v>
      </c>
      <c r="N138" s="50"/>
      <c r="O138" s="50"/>
      <c r="P138" s="50"/>
      <c r="Q138" s="50"/>
    </row>
    <row r="139" spans="2:17" s="54" customFormat="1" ht="14.25" customHeight="1" hidden="1">
      <c r="B139" s="19">
        <v>2022</v>
      </c>
      <c r="C139" s="19" t="str">
        <f>C19</f>
        <v>(Ene-Ene)</v>
      </c>
      <c r="D139" s="27" t="e">
        <f t="shared" si="52"/>
        <v>#DIV/0!</v>
      </c>
      <c r="E139" s="27" t="e">
        <f t="shared" si="52"/>
        <v>#DIV/0!</v>
      </c>
      <c r="F139" s="27" t="e">
        <f t="shared" si="52"/>
        <v>#DIV/0!</v>
      </c>
      <c r="G139" s="27" t="e">
        <f t="shared" si="52"/>
        <v>#DIV/0!</v>
      </c>
      <c r="H139" s="27" t="e">
        <f t="shared" si="52"/>
        <v>#DIV/0!</v>
      </c>
      <c r="I139" s="27" t="e">
        <f t="shared" si="52"/>
        <v>#DIV/0!</v>
      </c>
      <c r="J139" s="27" t="e">
        <f aca="true" t="shared" si="54" ref="J139:O139">((J19/J18)-1)*100</f>
        <v>#DIV/0!</v>
      </c>
      <c r="K139" s="27" t="e">
        <f t="shared" si="54"/>
        <v>#DIV/0!</v>
      </c>
      <c r="L139" s="27" t="e">
        <f t="shared" si="54"/>
        <v>#DIV/0!</v>
      </c>
      <c r="M139" s="27" t="e">
        <f t="shared" si="54"/>
        <v>#DIV/0!</v>
      </c>
      <c r="N139" s="50"/>
      <c r="O139" s="50"/>
      <c r="P139" s="50"/>
      <c r="Q139" s="50"/>
    </row>
    <row r="140" spans="2:17" s="54" customFormat="1" ht="14.25" customHeight="1">
      <c r="B140" s="19">
        <v>2023</v>
      </c>
      <c r="C140" s="19" t="str">
        <f>C20</f>
        <v>(Ene-Ene)</v>
      </c>
      <c r="D140" s="27">
        <f t="shared" si="52"/>
        <v>11.552729199788025</v>
      </c>
      <c r="E140" s="27">
        <f t="shared" si="52"/>
        <v>-9.734513274336287</v>
      </c>
      <c r="F140" s="27">
        <f t="shared" si="52"/>
        <v>16.214470284237727</v>
      </c>
      <c r="G140" s="27">
        <f t="shared" si="52"/>
        <v>12.053832650672902</v>
      </c>
      <c r="H140" s="27">
        <f t="shared" si="52"/>
        <v>6.741573033707859</v>
      </c>
      <c r="I140" s="27">
        <f>((I20/I19)-1)*100</f>
        <v>4.903406298438617</v>
      </c>
      <c r="J140" s="27">
        <f aca="true" t="shared" si="55" ref="J140:O140">((J20/J19)-1)*100</f>
        <v>4.975173783515396</v>
      </c>
      <c r="K140" s="27">
        <f t="shared" si="55"/>
        <v>4.8865334329473376</v>
      </c>
      <c r="L140" s="27">
        <f t="shared" si="55"/>
        <v>4.619715994328111</v>
      </c>
      <c r="M140" s="27">
        <f t="shared" si="55"/>
        <v>8.158453195001169</v>
      </c>
      <c r="N140" s="50"/>
      <c r="O140" s="50"/>
      <c r="P140" s="50"/>
      <c r="Q140" s="50"/>
    </row>
    <row r="141" spans="2:17" s="54" customFormat="1" ht="14.25" customHeight="1">
      <c r="B141" s="19">
        <v>2024</v>
      </c>
      <c r="C141" s="19" t="str">
        <f>C21</f>
        <v>(Ene-Ene)</v>
      </c>
      <c r="D141" s="27">
        <f t="shared" si="52"/>
        <v>-1.8527315914489306</v>
      </c>
      <c r="E141" s="27">
        <f t="shared" si="52"/>
        <v>14.705882352941169</v>
      </c>
      <c r="F141" s="27">
        <f t="shared" si="52"/>
        <v>-4.669260700389099</v>
      </c>
      <c r="G141" s="27">
        <f t="shared" si="52"/>
        <v>-0.6266318537858973</v>
      </c>
      <c r="H141" s="27">
        <f t="shared" si="52"/>
        <v>-14.210526315789473</v>
      </c>
      <c r="I141" s="27">
        <f t="shared" si="52"/>
        <v>-2.072221421363707</v>
      </c>
      <c r="J141" s="27">
        <f aca="true" t="shared" si="56" ref="J141:O141">((J21/J20)-1)*100</f>
        <v>3.5758206413773586</v>
      </c>
      <c r="K141" s="27">
        <f t="shared" si="56"/>
        <v>-3.4012242626599853</v>
      </c>
      <c r="L141" s="27">
        <f t="shared" si="56"/>
        <v>-0.8505372331021999</v>
      </c>
      <c r="M141" s="27">
        <f t="shared" si="56"/>
        <v>-15.631131458469582</v>
      </c>
      <c r="N141" s="50"/>
      <c r="O141" s="50"/>
      <c r="P141" s="50"/>
      <c r="Q141" s="50"/>
    </row>
    <row r="142" spans="2:17" s="54" customFormat="1" ht="14.25" customHeight="1" hidden="1">
      <c r="B142" s="35">
        <v>2021</v>
      </c>
      <c r="C142" s="21" t="s">
        <v>200</v>
      </c>
      <c r="D142" s="28">
        <f aca="true" t="shared" si="57" ref="D142:I143">((D34/D30)-1)*100</f>
        <v>-1.7884076707606167</v>
      </c>
      <c r="E142" s="28">
        <f t="shared" si="57"/>
        <v>-1.6826923076923128</v>
      </c>
      <c r="F142" s="28">
        <f t="shared" si="57"/>
        <v>-1.8114990811236575</v>
      </c>
      <c r="G142" s="28">
        <f t="shared" si="57"/>
        <v>0.7823960880195546</v>
      </c>
      <c r="H142" s="28">
        <f t="shared" si="57"/>
        <v>-20.871143375680578</v>
      </c>
      <c r="I142" s="28">
        <f t="shared" si="57"/>
        <v>2.1804417193267867</v>
      </c>
      <c r="J142" s="28">
        <f aca="true" t="shared" si="58" ref="J142:O142">((J34/J30)-1)*100</f>
        <v>17.606244579358197</v>
      </c>
      <c r="K142" s="28">
        <f t="shared" si="58"/>
        <v>-1.423044640186777</v>
      </c>
      <c r="L142" s="28">
        <f t="shared" si="58"/>
        <v>1.968081913370101</v>
      </c>
      <c r="M142" s="28">
        <f t="shared" si="58"/>
        <v>4.3810539411712535</v>
      </c>
      <c r="N142" s="50"/>
      <c r="O142" s="50"/>
      <c r="P142" s="50"/>
      <c r="Q142" s="50"/>
    </row>
    <row r="143" spans="3:17" s="54" customFormat="1" ht="13.5" customHeight="1" hidden="1">
      <c r="C143" s="21" t="s">
        <v>201</v>
      </c>
      <c r="D143" s="28">
        <f t="shared" si="57"/>
        <v>94.9502982107356</v>
      </c>
      <c r="E143" s="28">
        <f t="shared" si="57"/>
        <v>100.20366598778003</v>
      </c>
      <c r="F143" s="28">
        <f t="shared" si="57"/>
        <v>93.67588932806323</v>
      </c>
      <c r="G143" s="28">
        <f t="shared" si="57"/>
        <v>96.92513368983957</v>
      </c>
      <c r="H143" s="28">
        <f t="shared" si="57"/>
        <v>78.59778597785979</v>
      </c>
      <c r="I143" s="28">
        <f t="shared" si="57"/>
        <v>82.10440306277098</v>
      </c>
      <c r="J143" s="28">
        <f aca="true" t="shared" si="59" ref="J143:O143">((J35/J31)-1)*100</f>
        <v>319.62986067789564</v>
      </c>
      <c r="K143" s="28">
        <f t="shared" si="59"/>
        <v>95.22554188635033</v>
      </c>
      <c r="L143" s="28">
        <f t="shared" si="59"/>
        <v>88.98152189727921</v>
      </c>
      <c r="M143" s="28">
        <f t="shared" si="59"/>
        <v>608.1689746817736</v>
      </c>
      <c r="N143" s="50"/>
      <c r="O143" s="50"/>
      <c r="P143" s="50"/>
      <c r="Q143" s="50"/>
    </row>
    <row r="144" spans="2:17" s="54" customFormat="1" ht="14.25" customHeight="1" hidden="1">
      <c r="B144" s="35"/>
      <c r="C144" s="21" t="s">
        <v>202</v>
      </c>
      <c r="D144" s="28">
        <f aca="true" t="shared" si="60" ref="D144:I153">((D36/D32)-1)*100</f>
        <v>33.41791423496574</v>
      </c>
      <c r="E144" s="28">
        <f t="shared" si="60"/>
        <v>22.93233082706767</v>
      </c>
      <c r="F144" s="28">
        <f t="shared" si="60"/>
        <v>36.08017817371938</v>
      </c>
      <c r="G144" s="28">
        <f t="shared" si="60"/>
        <v>35.81157775255392</v>
      </c>
      <c r="H144" s="28">
        <f t="shared" si="60"/>
        <v>13.18944844124701</v>
      </c>
      <c r="I144" s="28">
        <f t="shared" si="60"/>
        <v>49.767896408502324</v>
      </c>
      <c r="J144" s="28">
        <f aca="true" t="shared" si="61" ref="J144:O144">((J36/J32)-1)*100</f>
        <v>35.00113610543059</v>
      </c>
      <c r="K144" s="28">
        <f t="shared" si="61"/>
        <v>53.81349601593626</v>
      </c>
      <c r="L144" s="28">
        <f t="shared" si="61"/>
        <v>51.86275778755716</v>
      </c>
      <c r="M144" s="28">
        <f t="shared" si="61"/>
        <v>29.564131904712365</v>
      </c>
      <c r="N144" s="50"/>
      <c r="O144" s="50"/>
      <c r="P144" s="50"/>
      <c r="Q144" s="50"/>
    </row>
    <row r="145" spans="2:17" s="54" customFormat="1" ht="15.75" customHeight="1" hidden="1">
      <c r="B145" s="29"/>
      <c r="C145" s="73" t="s">
        <v>203</v>
      </c>
      <c r="D145" s="28">
        <f t="shared" si="60"/>
        <v>29.10295616717635</v>
      </c>
      <c r="E145" s="28">
        <f t="shared" si="60"/>
        <v>32.29901269393511</v>
      </c>
      <c r="F145" s="28">
        <f t="shared" si="60"/>
        <v>28.398133748055997</v>
      </c>
      <c r="G145" s="28">
        <f t="shared" si="60"/>
        <v>31.14939282688507</v>
      </c>
      <c r="H145" s="28">
        <f t="shared" si="60"/>
        <v>10.182767624020883</v>
      </c>
      <c r="I145" s="28">
        <f t="shared" si="60"/>
        <v>26.481562582114382</v>
      </c>
      <c r="J145" s="28">
        <f aca="true" t="shared" si="62" ref="J145:O145">((J37/J33)-1)*100</f>
        <v>27.138244021644265</v>
      </c>
      <c r="K145" s="28">
        <f t="shared" si="62"/>
        <v>26.31665461240056</v>
      </c>
      <c r="L145" s="28">
        <f t="shared" si="62"/>
        <v>26.641783902765816</v>
      </c>
      <c r="M145" s="28">
        <f t="shared" si="62"/>
        <v>24.752066115702487</v>
      </c>
      <c r="N145" s="50"/>
      <c r="O145" s="50"/>
      <c r="P145" s="50"/>
      <c r="Q145" s="50"/>
    </row>
    <row r="146" spans="2:17" s="54" customFormat="1" ht="12" customHeight="1" hidden="1">
      <c r="B146" s="35">
        <v>2022</v>
      </c>
      <c r="C146" s="73" t="s">
        <v>200</v>
      </c>
      <c r="D146" s="28">
        <f t="shared" si="60"/>
        <v>30.91268100043878</v>
      </c>
      <c r="E146" s="28">
        <f t="shared" si="60"/>
        <v>33.00733496332518</v>
      </c>
      <c r="F146" s="28">
        <f t="shared" si="60"/>
        <v>30.454545454545446</v>
      </c>
      <c r="G146" s="28">
        <f t="shared" si="60"/>
        <v>31.344007763221725</v>
      </c>
      <c r="H146" s="28">
        <f t="shared" si="60"/>
        <v>26.834862385321088</v>
      </c>
      <c r="I146" s="28">
        <f t="shared" si="60"/>
        <v>26.90123381195848</v>
      </c>
      <c r="J146" s="28">
        <f aca="true" t="shared" si="63" ref="J146:O146">((J38/J34)-1)*100</f>
        <v>13.47099311701081</v>
      </c>
      <c r="K146" s="28">
        <f t="shared" si="63"/>
        <v>30.64418258690886</v>
      </c>
      <c r="L146" s="28">
        <f t="shared" si="63"/>
        <v>28.409836341311625</v>
      </c>
      <c r="M146" s="28">
        <f t="shared" si="63"/>
        <v>11.629490890515925</v>
      </c>
      <c r="N146" s="50"/>
      <c r="O146" s="50"/>
      <c r="P146" s="50"/>
      <c r="Q146" s="50"/>
    </row>
    <row r="147" spans="2:17" s="54" customFormat="1" ht="10.5" customHeight="1" hidden="1">
      <c r="B147" s="35"/>
      <c r="C147" s="73" t="s">
        <v>201</v>
      </c>
      <c r="D147" s="28">
        <f t="shared" si="60"/>
        <v>13.787477054864361</v>
      </c>
      <c r="E147" s="28">
        <f t="shared" si="60"/>
        <v>-8.646998982706</v>
      </c>
      <c r="F147" s="28">
        <f t="shared" si="60"/>
        <v>19.41326530612244</v>
      </c>
      <c r="G147" s="28">
        <f t="shared" si="60"/>
        <v>13.781398506449417</v>
      </c>
      <c r="H147" s="28">
        <f t="shared" si="60"/>
        <v>13.842975206611573</v>
      </c>
      <c r="I147" s="28">
        <f t="shared" si="60"/>
        <v>19.272103575796606</v>
      </c>
      <c r="J147" s="28">
        <f aca="true" t="shared" si="64" ref="J147:O147">((J39/J35)-1)*100</f>
        <v>-53.23092170465809</v>
      </c>
      <c r="K147" s="28">
        <f t="shared" si="64"/>
        <v>13.774276902558968</v>
      </c>
      <c r="L147" s="28">
        <f t="shared" si="64"/>
        <v>16.85850008083949</v>
      </c>
      <c r="M147" s="28">
        <f t="shared" si="64"/>
        <v>-74.27262132854011</v>
      </c>
      <c r="N147" s="50"/>
      <c r="O147" s="50"/>
      <c r="P147" s="50"/>
      <c r="Q147" s="50"/>
    </row>
    <row r="148" spans="3:14" ht="12" hidden="1">
      <c r="C148" s="73" t="s">
        <v>202</v>
      </c>
      <c r="D148" s="28">
        <f t="shared" si="60"/>
        <v>15.176873335869146</v>
      </c>
      <c r="E148" s="28">
        <f t="shared" si="60"/>
        <v>-0.10193679918450993</v>
      </c>
      <c r="F148" s="28">
        <f t="shared" si="60"/>
        <v>18.681318681318682</v>
      </c>
      <c r="G148" s="28">
        <f t="shared" si="60"/>
        <v>15.043877977434184</v>
      </c>
      <c r="H148" s="28">
        <f t="shared" si="60"/>
        <v>16.52542372881356</v>
      </c>
      <c r="I148" s="28">
        <f t="shared" si="60"/>
        <v>10.467862969004905</v>
      </c>
      <c r="J148" s="28">
        <f aca="true" t="shared" si="65" ref="J148:O148">((J40/J36)-1)*100</f>
        <v>-1.4743999730703172</v>
      </c>
      <c r="K148" s="28">
        <f t="shared" si="65"/>
        <v>13.339485037598253</v>
      </c>
      <c r="L148" s="28">
        <f t="shared" si="65"/>
        <v>11.0770979083064</v>
      </c>
      <c r="M148" s="28">
        <f t="shared" si="65"/>
        <v>3.5808912083500566</v>
      </c>
      <c r="N148" s="50"/>
    </row>
    <row r="149" spans="2:14" ht="18.75" customHeight="1">
      <c r="B149" s="35">
        <v>2022</v>
      </c>
      <c r="C149" s="73" t="s">
        <v>203</v>
      </c>
      <c r="D149" s="28">
        <f t="shared" si="60"/>
        <v>0.5132254243979562</v>
      </c>
      <c r="E149" s="28">
        <f t="shared" si="60"/>
        <v>-11.513859275053306</v>
      </c>
      <c r="F149" s="28">
        <f t="shared" si="60"/>
        <v>3.2461240310077466</v>
      </c>
      <c r="G149" s="28">
        <f t="shared" si="60"/>
        <v>-0.6459948320413411</v>
      </c>
      <c r="H149" s="28">
        <f t="shared" si="60"/>
        <v>13.27014218009479</v>
      </c>
      <c r="I149" s="28">
        <f t="shared" si="60"/>
        <v>4.128001994404595</v>
      </c>
      <c r="J149" s="28">
        <f aca="true" t="shared" si="66" ref="J149:O149">((J41/J37)-1)*100</f>
        <v>-8.827870259138493</v>
      </c>
      <c r="K149" s="28">
        <f t="shared" si="66"/>
        <v>7.402684156191164</v>
      </c>
      <c r="L149" s="28">
        <f t="shared" si="66"/>
        <v>4.7865908953509395</v>
      </c>
      <c r="M149" s="28">
        <f t="shared" si="66"/>
        <v>-3.0887711162636666</v>
      </c>
      <c r="N149" s="50"/>
    </row>
    <row r="150" spans="2:14" ht="12">
      <c r="B150" s="35">
        <v>2023</v>
      </c>
      <c r="C150" s="73" t="s">
        <v>200</v>
      </c>
      <c r="D150" s="28">
        <f t="shared" si="60"/>
        <v>1.8602312719959713</v>
      </c>
      <c r="E150" s="28">
        <f t="shared" si="60"/>
        <v>-0.3676470588235281</v>
      </c>
      <c r="F150" s="28">
        <f t="shared" si="60"/>
        <v>2.3570403771264514</v>
      </c>
      <c r="G150" s="28">
        <f t="shared" si="60"/>
        <v>2.6413003324713635</v>
      </c>
      <c r="H150" s="28">
        <f t="shared" si="60"/>
        <v>-5.786618444846292</v>
      </c>
      <c r="I150" s="28">
        <f t="shared" si="60"/>
        <v>-2.617024228131648</v>
      </c>
      <c r="J150" s="28">
        <f aca="true" t="shared" si="67" ref="J150:O150">((J42/J38)-1)*100</f>
        <v>-4.843401832136662</v>
      </c>
      <c r="K150" s="28">
        <f t="shared" si="67"/>
        <v>-2.078104984005935</v>
      </c>
      <c r="L150" s="28">
        <f t="shared" si="67"/>
        <v>-2.7644789667751635</v>
      </c>
      <c r="M150" s="28">
        <f t="shared" si="67"/>
        <v>-0.8999389871873098</v>
      </c>
      <c r="N150" s="50"/>
    </row>
    <row r="151" spans="2:14" ht="12">
      <c r="B151" s="35"/>
      <c r="C151" s="73" t="s">
        <v>201</v>
      </c>
      <c r="D151" s="28">
        <f t="shared" si="60"/>
        <v>-3.172611579136042</v>
      </c>
      <c r="E151" s="28">
        <f t="shared" si="60"/>
        <v>15.701559020044552</v>
      </c>
      <c r="F151" s="28">
        <f t="shared" si="60"/>
        <v>-6.79342020935697</v>
      </c>
      <c r="G151" s="28">
        <f t="shared" si="60"/>
        <v>-2.446300715990457</v>
      </c>
      <c r="H151" s="28">
        <f t="shared" si="60"/>
        <v>-9.800362976406529</v>
      </c>
      <c r="I151" s="28">
        <f t="shared" si="60"/>
        <v>-6.894040980771676</v>
      </c>
      <c r="J151" s="28">
        <f aca="true" t="shared" si="68" ref="J151:O151">((J43/J39)-1)*100</f>
        <v>3.761390125026498</v>
      </c>
      <c r="K151" s="28">
        <f t="shared" si="68"/>
        <v>-9.104362797172062</v>
      </c>
      <c r="L151" s="28">
        <f t="shared" si="68"/>
        <v>-6.709534601802558</v>
      </c>
      <c r="M151" s="28">
        <f t="shared" si="68"/>
        <v>-9.044145873320542</v>
      </c>
      <c r="N151" s="50"/>
    </row>
    <row r="152" spans="2:17" s="52" customFormat="1" ht="14.25" customHeight="1" thickBot="1">
      <c r="B152" s="24"/>
      <c r="C152" s="23" t="s">
        <v>202</v>
      </c>
      <c r="D152" s="28">
        <f t="shared" si="60"/>
        <v>-11.013870541611626</v>
      </c>
      <c r="E152" s="28">
        <f t="shared" si="60"/>
        <v>2.95918367346939</v>
      </c>
      <c r="F152" s="28">
        <f t="shared" si="60"/>
        <v>-13.71158392434988</v>
      </c>
      <c r="G152" s="28">
        <f t="shared" si="60"/>
        <v>-9.898292771521977</v>
      </c>
      <c r="H152" s="28">
        <f t="shared" si="60"/>
        <v>-22.18181818181818</v>
      </c>
      <c r="I152" s="28">
        <f t="shared" si="60"/>
        <v>-16.333317581456896</v>
      </c>
      <c r="J152" s="28">
        <f aca="true" t="shared" si="69" ref="J152:O152">((J44/J40)-1)*100</f>
        <v>-11.612969353240633</v>
      </c>
      <c r="K152" s="28">
        <f t="shared" si="69"/>
        <v>-17.320011712361538</v>
      </c>
      <c r="L152" s="28">
        <f t="shared" si="69"/>
        <v>-16.14031497976226</v>
      </c>
      <c r="M152" s="28">
        <f t="shared" si="69"/>
        <v>-18.67297108751259</v>
      </c>
      <c r="N152" s="50"/>
      <c r="O152" s="50"/>
      <c r="P152" s="50"/>
      <c r="Q152" s="50"/>
    </row>
    <row r="153" spans="2:17" s="52" customFormat="1" ht="14.25" customHeight="1" thickBot="1">
      <c r="B153" s="24"/>
      <c r="C153" s="23" t="s">
        <v>203</v>
      </c>
      <c r="D153" s="28">
        <f t="shared" si="60"/>
        <v>-9.544383346425766</v>
      </c>
      <c r="E153" s="28">
        <f t="shared" si="60"/>
        <v>2.4096385542168752</v>
      </c>
      <c r="F153" s="28">
        <f t="shared" si="60"/>
        <v>-11.872360394181136</v>
      </c>
      <c r="G153" s="28">
        <f t="shared" si="60"/>
        <v>-8.040745557000427</v>
      </c>
      <c r="H153" s="28">
        <f t="shared" si="60"/>
        <v>-24.05857740585774</v>
      </c>
      <c r="I153" s="28">
        <f t="shared" si="60"/>
        <v>-13.883550028264558</v>
      </c>
      <c r="J153" s="28">
        <f aca="true" t="shared" si="70" ref="J153:O153">((J45/J41)-1)*100</f>
        <v>-7.397507811617665</v>
      </c>
      <c r="K153" s="28">
        <f t="shared" si="70"/>
        <v>-15.275197492770708</v>
      </c>
      <c r="L153" s="28">
        <f t="shared" si="70"/>
        <v>-13.24299375459751</v>
      </c>
      <c r="M153" s="28">
        <f t="shared" si="70"/>
        <v>-21.47312654874819</v>
      </c>
      <c r="N153" s="50"/>
      <c r="O153" s="50"/>
      <c r="P153" s="50"/>
      <c r="Q153" s="50"/>
    </row>
    <row r="154" spans="2:17" s="52" customFormat="1" ht="15.75" customHeight="1" hidden="1" thickBot="1">
      <c r="B154" s="24">
        <v>2020</v>
      </c>
      <c r="C154" s="23" t="s">
        <v>207</v>
      </c>
      <c r="D154" s="26">
        <f aca="true" t="shared" si="71" ref="D154:I163">((D70/D58)-1)*100</f>
        <v>21.78961748633881</v>
      </c>
      <c r="E154" s="26">
        <f t="shared" si="71"/>
        <v>28.372093023255808</v>
      </c>
      <c r="F154" s="26">
        <f t="shared" si="71"/>
        <v>20.656525220176135</v>
      </c>
      <c r="G154" s="26">
        <f t="shared" si="71"/>
        <v>19.999999999999996</v>
      </c>
      <c r="H154" s="26">
        <f t="shared" si="71"/>
        <v>34.239130434782616</v>
      </c>
      <c r="I154" s="26">
        <f t="shared" si="71"/>
        <v>-2.4584042155927133</v>
      </c>
      <c r="J154" s="26">
        <f aca="true" t="shared" si="72" ref="J154:O154">((J70/J58)-1)*100</f>
        <v>-9.2013329033645</v>
      </c>
      <c r="K154" s="26">
        <f t="shared" si="72"/>
        <v>-0.8457800971747309</v>
      </c>
      <c r="L154" s="26">
        <f t="shared" si="72"/>
        <v>-1.1742494013630478</v>
      </c>
      <c r="M154" s="26">
        <f t="shared" si="72"/>
        <v>-14.150943396226412</v>
      </c>
      <c r="N154" s="50"/>
      <c r="O154" s="50"/>
      <c r="P154" s="50"/>
      <c r="Q154" s="50"/>
    </row>
    <row r="155" spans="2:17" s="52" customFormat="1" ht="12.75" hidden="1" thickBot="1">
      <c r="B155" s="23"/>
      <c r="C155" s="23" t="s">
        <v>208</v>
      </c>
      <c r="D155" s="26">
        <f t="shared" si="71"/>
        <v>4.060564349621476</v>
      </c>
      <c r="E155" s="26">
        <f t="shared" si="71"/>
        <v>14.338235294117641</v>
      </c>
      <c r="F155" s="26">
        <f t="shared" si="71"/>
        <v>1.693480101608813</v>
      </c>
      <c r="G155" s="26">
        <f t="shared" si="71"/>
        <v>5.405405405405395</v>
      </c>
      <c r="H155" s="26">
        <f t="shared" si="71"/>
        <v>-6.9620253164556996</v>
      </c>
      <c r="I155" s="26">
        <f t="shared" si="71"/>
        <v>2.3556644880174282</v>
      </c>
      <c r="J155" s="26">
        <f aca="true" t="shared" si="73" ref="J155:O155">((J71/J59)-1)*100</f>
        <v>3.94526795895096</v>
      </c>
      <c r="K155" s="26">
        <f t="shared" si="73"/>
        <v>1.960673202244001</v>
      </c>
      <c r="L155" s="26">
        <f t="shared" si="73"/>
        <v>3.9145368219011933</v>
      </c>
      <c r="M155" s="26">
        <f t="shared" si="73"/>
        <v>-11.45926589077887</v>
      </c>
      <c r="N155" s="50"/>
      <c r="O155" s="50"/>
      <c r="P155" s="50"/>
      <c r="Q155" s="50"/>
    </row>
    <row r="156" spans="2:17" s="52" customFormat="1" ht="12.75" hidden="1" thickBot="1">
      <c r="B156" s="23"/>
      <c r="C156" s="23" t="s">
        <v>209</v>
      </c>
      <c r="D156" s="26">
        <f t="shared" si="71"/>
        <v>-0.9565857247976428</v>
      </c>
      <c r="E156" s="26">
        <f t="shared" si="71"/>
        <v>13.425925925925931</v>
      </c>
      <c r="F156" s="26">
        <f t="shared" si="71"/>
        <v>-3.6745406824146953</v>
      </c>
      <c r="G156" s="26">
        <f t="shared" si="71"/>
        <v>-1.163757273482957</v>
      </c>
      <c r="H156" s="26">
        <f t="shared" si="71"/>
        <v>0.6410256410256387</v>
      </c>
      <c r="I156" s="26">
        <f t="shared" si="71"/>
        <v>-16.415292879691336</v>
      </c>
      <c r="J156" s="26">
        <f aca="true" t="shared" si="74" ref="J156:O156">((J72/J60)-1)*100</f>
        <v>-16.833416708354175</v>
      </c>
      <c r="K156" s="26">
        <f t="shared" si="74"/>
        <v>-16.319134861514573</v>
      </c>
      <c r="L156" s="26">
        <f t="shared" si="74"/>
        <v>-15.639257569473253</v>
      </c>
      <c r="M156" s="26">
        <f t="shared" si="74"/>
        <v>-23.561709238481743</v>
      </c>
      <c r="N156" s="50"/>
      <c r="O156" s="50"/>
      <c r="P156" s="50"/>
      <c r="Q156" s="50"/>
    </row>
    <row r="157" spans="2:17" s="52" customFormat="1" ht="12.75" hidden="1" thickBot="1">
      <c r="B157" s="24"/>
      <c r="C157" s="23" t="s">
        <v>210</v>
      </c>
      <c r="D157" s="26">
        <f t="shared" si="71"/>
        <v>-34.25549227013832</v>
      </c>
      <c r="E157" s="26">
        <f t="shared" si="71"/>
        <v>-47.24409448818898</v>
      </c>
      <c r="F157" s="26">
        <f t="shared" si="71"/>
        <v>-30.871794871794865</v>
      </c>
      <c r="G157" s="26">
        <f t="shared" si="71"/>
        <v>-32.249070631970255</v>
      </c>
      <c r="H157" s="26">
        <f t="shared" si="71"/>
        <v>-48.366013071895416</v>
      </c>
      <c r="I157" s="26">
        <f t="shared" si="71"/>
        <v>-38.25335566397242</v>
      </c>
      <c r="J157" s="26">
        <f aca="true" t="shared" si="75" ref="J157:O157">((J73/J61)-1)*100</f>
        <v>-38.14814814814815</v>
      </c>
      <c r="K157" s="26">
        <f t="shared" si="75"/>
        <v>-38.2769999108178</v>
      </c>
      <c r="L157" s="26">
        <f t="shared" si="75"/>
        <v>-37.67899356030758</v>
      </c>
      <c r="M157" s="26">
        <f t="shared" si="75"/>
        <v>-43.061874431301185</v>
      </c>
      <c r="N157" s="50"/>
      <c r="O157" s="50"/>
      <c r="P157" s="50"/>
      <c r="Q157" s="50"/>
    </row>
    <row r="158" spans="2:17" s="52" customFormat="1" ht="12.75" hidden="1" thickBot="1">
      <c r="B158" s="23"/>
      <c r="C158" s="23" t="s">
        <v>211</v>
      </c>
      <c r="D158" s="25">
        <f t="shared" si="71"/>
        <v>-61.40118968935888</v>
      </c>
      <c r="E158" s="25">
        <f t="shared" si="71"/>
        <v>-56.56934306569343</v>
      </c>
      <c r="F158" s="25">
        <f t="shared" si="71"/>
        <v>-62.46973365617434</v>
      </c>
      <c r="G158" s="25">
        <f t="shared" si="71"/>
        <v>-60.01517450682853</v>
      </c>
      <c r="H158" s="25">
        <f t="shared" si="71"/>
        <v>-70.76923076923076</v>
      </c>
      <c r="I158" s="25">
        <f t="shared" si="71"/>
        <v>-53.15091725093586</v>
      </c>
      <c r="J158" s="25">
        <f aca="true" t="shared" si="76" ref="J158:O158">((J74/J62)-1)*100</f>
        <v>-48.63696409271046</v>
      </c>
      <c r="K158" s="25">
        <f t="shared" si="76"/>
        <v>-54.090045972416554</v>
      </c>
      <c r="L158" s="25">
        <f t="shared" si="76"/>
        <v>-53.083226515290235</v>
      </c>
      <c r="M158" s="25">
        <f t="shared" si="76"/>
        <v>-53.78511687754665</v>
      </c>
      <c r="N158" s="50"/>
      <c r="O158" s="50"/>
      <c r="P158" s="50"/>
      <c r="Q158" s="50"/>
    </row>
    <row r="159" spans="2:17" s="52" customFormat="1" ht="12.75" hidden="1" thickBot="1">
      <c r="B159" s="23"/>
      <c r="C159" s="23" t="s">
        <v>212</v>
      </c>
      <c r="D159" s="25">
        <f t="shared" si="71"/>
        <v>-21.35854341736695</v>
      </c>
      <c r="E159" s="25">
        <f t="shared" si="71"/>
        <v>-2.4590163934426257</v>
      </c>
      <c r="F159" s="25">
        <f t="shared" si="71"/>
        <v>-25.25337837837838</v>
      </c>
      <c r="G159" s="25">
        <f t="shared" si="71"/>
        <v>-21.897233201581024</v>
      </c>
      <c r="H159" s="25">
        <f t="shared" si="71"/>
        <v>-17.177914110429448</v>
      </c>
      <c r="I159" s="25">
        <f t="shared" si="71"/>
        <v>-32.939160653522215</v>
      </c>
      <c r="J159" s="25">
        <f aca="true" t="shared" si="77" ref="J159:O159">((J75/J63)-1)*100</f>
        <v>-23.887652947719683</v>
      </c>
      <c r="K159" s="25">
        <f t="shared" si="77"/>
        <v>-34.8401226456417</v>
      </c>
      <c r="L159" s="25">
        <f t="shared" si="77"/>
        <v>-32.45487557406814</v>
      </c>
      <c r="M159" s="25">
        <f t="shared" si="77"/>
        <v>-37.49058971141782</v>
      </c>
      <c r="N159" s="50"/>
      <c r="O159" s="50"/>
      <c r="P159" s="50"/>
      <c r="Q159" s="50"/>
    </row>
    <row r="160" spans="2:17" s="52" customFormat="1" ht="12.75" hidden="1" thickBot="1">
      <c r="B160" s="23"/>
      <c r="C160" s="23" t="s">
        <v>213</v>
      </c>
      <c r="D160" s="25">
        <f t="shared" si="71"/>
        <v>-23.400365630712983</v>
      </c>
      <c r="E160" s="25">
        <f t="shared" si="71"/>
        <v>-6.41509433962264</v>
      </c>
      <c r="F160" s="25">
        <f t="shared" si="71"/>
        <v>-26.671511627906973</v>
      </c>
      <c r="G160" s="25">
        <f t="shared" si="71"/>
        <v>-25.16914749661705</v>
      </c>
      <c r="H160" s="25">
        <f t="shared" si="71"/>
        <v>-7.361963190184051</v>
      </c>
      <c r="I160" s="25">
        <f t="shared" si="71"/>
        <v>-32.24445042100255</v>
      </c>
      <c r="J160" s="25">
        <f aca="true" t="shared" si="78" ref="J160:O160">((J76/J64)-1)*100</f>
        <v>-21.017699115044252</v>
      </c>
      <c r="K160" s="25">
        <f t="shared" si="78"/>
        <v>-34.67005459256837</v>
      </c>
      <c r="L160" s="25">
        <f t="shared" si="78"/>
        <v>-33.378876895750786</v>
      </c>
      <c r="M160" s="25">
        <f t="shared" si="78"/>
        <v>-20.981234456251418</v>
      </c>
      <c r="N160" s="50"/>
      <c r="O160" s="50"/>
      <c r="P160" s="50"/>
      <c r="Q160" s="50"/>
    </row>
    <row r="161" spans="2:17" s="52" customFormat="1" ht="12.75" hidden="1" thickBot="1">
      <c r="B161" s="30"/>
      <c r="C161" s="23" t="s">
        <v>214</v>
      </c>
      <c r="D161" s="38">
        <f t="shared" si="71"/>
        <v>-5.393835616438358</v>
      </c>
      <c r="E161" s="38">
        <f t="shared" si="71"/>
        <v>18.918918918918926</v>
      </c>
      <c r="F161" s="38">
        <f t="shared" si="71"/>
        <v>-9.969481180061035</v>
      </c>
      <c r="G161" s="38">
        <f t="shared" si="71"/>
        <v>-5.887939221272553</v>
      </c>
      <c r="H161" s="38">
        <f t="shared" si="71"/>
        <v>-0.8695652173912993</v>
      </c>
      <c r="I161" s="38">
        <f t="shared" si="71"/>
        <v>-11.563978389273021</v>
      </c>
      <c r="J161" s="38">
        <f aca="true" t="shared" si="79" ref="J161:O161">((J77/J65)-1)*100</f>
        <v>7.218116055983637</v>
      </c>
      <c r="K161" s="38">
        <f t="shared" si="79"/>
        <v>-15.631385369840622</v>
      </c>
      <c r="L161" s="38">
        <f t="shared" si="79"/>
        <v>-11.840856924254018</v>
      </c>
      <c r="M161" s="38">
        <f t="shared" si="79"/>
        <v>-8.595800524934383</v>
      </c>
      <c r="N161" s="50"/>
      <c r="O161" s="50"/>
      <c r="P161" s="50"/>
      <c r="Q161" s="50"/>
    </row>
    <row r="162" spans="2:17" s="52" customFormat="1" ht="1.5" customHeight="1" hidden="1" thickBot="1">
      <c r="B162" s="72"/>
      <c r="C162" s="23" t="s">
        <v>215</v>
      </c>
      <c r="D162" s="38">
        <f t="shared" si="71"/>
        <v>2.0025839793281763</v>
      </c>
      <c r="E162" s="38">
        <f t="shared" si="71"/>
        <v>37.5</v>
      </c>
      <c r="F162" s="38">
        <f t="shared" si="71"/>
        <v>-4.51070336391437</v>
      </c>
      <c r="G162" s="38">
        <f t="shared" si="71"/>
        <v>2.1474588403722183</v>
      </c>
      <c r="H162" s="38">
        <f t="shared" si="71"/>
        <v>0.6622516556291425</v>
      </c>
      <c r="I162" s="38">
        <f t="shared" si="71"/>
        <v>-0.7758823375741297</v>
      </c>
      <c r="J162" s="38">
        <f aca="true" t="shared" si="80" ref="J162:O162">((J78/J66)-1)*100</f>
        <v>29.491525423728817</v>
      </c>
      <c r="K162" s="38">
        <f t="shared" si="80"/>
        <v>-6.955236087954953</v>
      </c>
      <c r="L162" s="38">
        <f t="shared" si="80"/>
        <v>-0.2906391182987522</v>
      </c>
      <c r="M162" s="38">
        <f t="shared" si="80"/>
        <v>-5.555555555555558</v>
      </c>
      <c r="N162" s="50"/>
      <c r="O162" s="50"/>
      <c r="P162" s="50"/>
      <c r="Q162" s="50"/>
    </row>
    <row r="163" spans="2:17" s="52" customFormat="1" ht="12.75" hidden="1" thickBot="1">
      <c r="B163" s="31"/>
      <c r="C163" s="23" t="s">
        <v>204</v>
      </c>
      <c r="D163" s="39">
        <f t="shared" si="71"/>
        <v>-8.097432521395653</v>
      </c>
      <c r="E163" s="39">
        <f t="shared" si="71"/>
        <v>8.097165991902845</v>
      </c>
      <c r="F163" s="39">
        <f t="shared" si="71"/>
        <v>-11.242138364779874</v>
      </c>
      <c r="G163" s="39">
        <f t="shared" si="71"/>
        <v>-6.37037037037037</v>
      </c>
      <c r="H163" s="39">
        <f t="shared" si="71"/>
        <v>-21.893491124260358</v>
      </c>
      <c r="I163" s="39">
        <f t="shared" si="71"/>
        <v>-12.741027770089497</v>
      </c>
      <c r="J163" s="39">
        <f aca="true" t="shared" si="81" ref="J163:O163">((J79/J67)-1)*100</f>
        <v>-5.195606565469579</v>
      </c>
      <c r="K163" s="39">
        <f t="shared" si="81"/>
        <v>-14.475363798825637</v>
      </c>
      <c r="L163" s="39">
        <f t="shared" si="81"/>
        <v>-12.246088301676261</v>
      </c>
      <c r="M163" s="39">
        <f t="shared" si="81"/>
        <v>-17.71603364771859</v>
      </c>
      <c r="N163" s="50"/>
      <c r="O163" s="50"/>
      <c r="P163" s="50"/>
      <c r="Q163" s="50"/>
    </row>
    <row r="164" spans="2:17" s="52" customFormat="1" ht="12.75" hidden="1" thickBot="1">
      <c r="B164" s="74"/>
      <c r="C164" s="23" t="s">
        <v>205</v>
      </c>
      <c r="D164" s="40">
        <f aca="true" t="shared" si="82" ref="D164:I173">((D80/D68)-1)*100</f>
        <v>4.179566563467496</v>
      </c>
      <c r="E164" s="40">
        <f t="shared" si="82"/>
        <v>20.618556701030922</v>
      </c>
      <c r="F164" s="40">
        <f t="shared" si="82"/>
        <v>1.2750455373406133</v>
      </c>
      <c r="G164" s="40">
        <f t="shared" si="82"/>
        <v>5.125977410947002</v>
      </c>
      <c r="H164" s="40">
        <f t="shared" si="82"/>
        <v>-3.546099290780147</v>
      </c>
      <c r="I164" s="40">
        <f t="shared" si="82"/>
        <v>3.0833269097356064</v>
      </c>
      <c r="J164" s="40">
        <f aca="true" t="shared" si="83" ref="J164:O164">((J80/J68)-1)*100</f>
        <v>2.8957278275548726</v>
      </c>
      <c r="K164" s="40">
        <f t="shared" si="83"/>
        <v>3.1296047152283846</v>
      </c>
      <c r="L164" s="40">
        <f t="shared" si="83"/>
        <v>3.4581807941424847</v>
      </c>
      <c r="M164" s="40">
        <f t="shared" si="83"/>
        <v>-0.8213552361396315</v>
      </c>
      <c r="N164" s="50"/>
      <c r="O164" s="50"/>
      <c r="P164" s="50"/>
      <c r="Q164" s="50"/>
    </row>
    <row r="165" spans="2:17" s="52" customFormat="1" ht="13.5" customHeight="1" hidden="1" thickBot="1">
      <c r="B165" s="35"/>
      <c r="C165" s="23" t="s">
        <v>206</v>
      </c>
      <c r="D165" s="40">
        <f t="shared" si="82"/>
        <v>11.614730878186963</v>
      </c>
      <c r="E165" s="40">
        <f t="shared" si="82"/>
        <v>10.63829787234043</v>
      </c>
      <c r="F165" s="40">
        <f t="shared" si="82"/>
        <v>11.825487944890934</v>
      </c>
      <c r="G165" s="40">
        <f t="shared" si="82"/>
        <v>12.434141201264492</v>
      </c>
      <c r="H165" s="40">
        <f t="shared" si="82"/>
        <v>4.545454545454541</v>
      </c>
      <c r="I165" s="40">
        <f t="shared" si="82"/>
        <v>3.973015645184441</v>
      </c>
      <c r="J165" s="40">
        <f aca="true" t="shared" si="84" ref="J165:O165">((J81/J69)-1)*100</f>
        <v>11.483910324843682</v>
      </c>
      <c r="K165" s="40">
        <f t="shared" si="84"/>
        <v>2.231416648985074</v>
      </c>
      <c r="L165" s="40">
        <f t="shared" si="84"/>
        <v>4.696629923249418</v>
      </c>
      <c r="M165" s="40">
        <f t="shared" si="84"/>
        <v>-3.2451165721487096</v>
      </c>
      <c r="N165" s="50"/>
      <c r="O165" s="50"/>
      <c r="P165" s="50"/>
      <c r="Q165" s="50"/>
    </row>
    <row r="166" spans="2:17" s="52" customFormat="1" ht="13.5" customHeight="1" hidden="1" thickBot="1">
      <c r="B166" s="35">
        <v>2021</v>
      </c>
      <c r="C166" s="23" t="s">
        <v>207</v>
      </c>
      <c r="D166" s="40">
        <f t="shared" si="82"/>
        <v>-26.135726303982054</v>
      </c>
      <c r="E166" s="40">
        <f t="shared" si="82"/>
        <v>-19.202898550724633</v>
      </c>
      <c r="F166" s="40">
        <f t="shared" si="82"/>
        <v>-27.40544127405441</v>
      </c>
      <c r="G166" s="40">
        <f t="shared" si="82"/>
        <v>-22.721354166666664</v>
      </c>
      <c r="H166" s="40">
        <f t="shared" si="82"/>
        <v>-47.36842105263158</v>
      </c>
      <c r="I166" s="40">
        <f t="shared" si="82"/>
        <v>-14.471361422464213</v>
      </c>
      <c r="J166" s="40">
        <f aca="true" t="shared" si="85" ref="J166:O166">((J82/J70)-1)*100</f>
        <v>0.923404759086055</v>
      </c>
      <c r="K166" s="40">
        <f t="shared" si="85"/>
        <v>-17.84288306974332</v>
      </c>
      <c r="L166" s="40">
        <f t="shared" si="85"/>
        <v>-15.201994315269562</v>
      </c>
      <c r="M166" s="40">
        <f t="shared" si="85"/>
        <v>-6.813186813186811</v>
      </c>
      <c r="N166" s="50"/>
      <c r="O166" s="50"/>
      <c r="P166" s="50"/>
      <c r="Q166" s="50"/>
    </row>
    <row r="167" spans="2:17" s="52" customFormat="1" ht="13.5" customHeight="1" hidden="1" thickBot="1">
      <c r="B167" s="35"/>
      <c r="C167" s="23" t="s">
        <v>208</v>
      </c>
      <c r="D167" s="40">
        <f t="shared" si="82"/>
        <v>8.531746031746025</v>
      </c>
      <c r="E167" s="40">
        <f t="shared" si="82"/>
        <v>0.3215434083601254</v>
      </c>
      <c r="F167" s="40">
        <f t="shared" si="82"/>
        <v>10.657785179017477</v>
      </c>
      <c r="G167" s="40">
        <f t="shared" si="82"/>
        <v>10.256410256410264</v>
      </c>
      <c r="H167" s="40">
        <f t="shared" si="82"/>
        <v>-7.482993197278908</v>
      </c>
      <c r="I167" s="40">
        <f t="shared" si="82"/>
        <v>-4.104030863376352</v>
      </c>
      <c r="J167" s="40">
        <f aca="true" t="shared" si="86" ref="J167:O167">((J83/J71)-1)*100</f>
        <v>9.719175076788055</v>
      </c>
      <c r="K167" s="40">
        <f t="shared" si="86"/>
        <v>-7.605735563830374</v>
      </c>
      <c r="L167" s="40">
        <f t="shared" si="86"/>
        <v>-4.367374714431538</v>
      </c>
      <c r="M167" s="40">
        <f t="shared" si="86"/>
        <v>-1.3650151668351818</v>
      </c>
      <c r="N167" s="50"/>
      <c r="O167" s="50"/>
      <c r="P167" s="50"/>
      <c r="Q167" s="50"/>
    </row>
    <row r="168" spans="2:17" s="52" customFormat="1" ht="13.5" customHeight="1" hidden="1" thickBot="1">
      <c r="B168" s="35"/>
      <c r="C168" s="23" t="s">
        <v>209</v>
      </c>
      <c r="D168" s="40">
        <f t="shared" si="82"/>
        <v>18.87072808320951</v>
      </c>
      <c r="E168" s="40">
        <f t="shared" si="82"/>
        <v>15.510204081632661</v>
      </c>
      <c r="F168" s="40">
        <f t="shared" si="82"/>
        <v>19.618528610354225</v>
      </c>
      <c r="G168" s="40">
        <f t="shared" si="82"/>
        <v>20.26913372582002</v>
      </c>
      <c r="H168" s="40">
        <f t="shared" si="82"/>
        <v>8.280254777070063</v>
      </c>
      <c r="I168" s="40">
        <f t="shared" si="82"/>
        <v>32.012868932717865</v>
      </c>
      <c r="J168" s="40">
        <f aca="true" t="shared" si="87" ref="J168:O168">((J84/J72)-1)*100</f>
        <v>49.60902255639097</v>
      </c>
      <c r="K168" s="40">
        <f t="shared" si="87"/>
        <v>27.99106375665923</v>
      </c>
      <c r="L168" s="40">
        <f t="shared" si="87"/>
        <v>32.62452754816705</v>
      </c>
      <c r="M168" s="40">
        <f t="shared" si="87"/>
        <v>25.79637726420987</v>
      </c>
      <c r="N168" s="50"/>
      <c r="O168" s="50"/>
      <c r="P168" s="50"/>
      <c r="Q168" s="50"/>
    </row>
    <row r="169" spans="3:17" s="52" customFormat="1" ht="14.25" customHeight="1" hidden="1">
      <c r="C169" s="70" t="s">
        <v>210</v>
      </c>
      <c r="D169" s="40">
        <f t="shared" si="82"/>
        <v>84.15841584158417</v>
      </c>
      <c r="E169" s="40">
        <f t="shared" si="82"/>
        <v>155.22388059701493</v>
      </c>
      <c r="F169" s="40">
        <f t="shared" si="82"/>
        <v>70.02967359050444</v>
      </c>
      <c r="G169" s="40">
        <f t="shared" si="82"/>
        <v>85.04801097393691</v>
      </c>
      <c r="H169" s="40">
        <f t="shared" si="82"/>
        <v>75.9493670886076</v>
      </c>
      <c r="I169" s="40">
        <f t="shared" si="82"/>
        <v>66.390188293565</v>
      </c>
      <c r="J169" s="40">
        <f aca="true" t="shared" si="88" ref="J169:O169">((J85/J73)-1)*100</f>
        <v>805.2395209580839</v>
      </c>
      <c r="K169" s="40">
        <f t="shared" si="88"/>
        <v>103.87227279294899</v>
      </c>
      <c r="L169" s="40">
        <f t="shared" si="88"/>
        <v>84.56138821067319</v>
      </c>
      <c r="M169" s="40">
        <f t="shared" si="88"/>
        <v>1591.250499400719</v>
      </c>
      <c r="N169" s="50"/>
      <c r="O169" s="50"/>
      <c r="P169" s="50"/>
      <c r="Q169" s="50"/>
    </row>
    <row r="170" spans="3:17" s="54" customFormat="1" ht="13.5" customHeight="1" hidden="1">
      <c r="C170" s="70" t="s">
        <v>211</v>
      </c>
      <c r="D170" s="71">
        <f t="shared" si="82"/>
        <v>202.05479452054794</v>
      </c>
      <c r="E170" s="71">
        <f t="shared" si="82"/>
        <v>192.43697478991595</v>
      </c>
      <c r="F170" s="71">
        <f t="shared" si="82"/>
        <v>204.51612903225805</v>
      </c>
      <c r="G170" s="71">
        <f t="shared" si="82"/>
        <v>204.55407969639467</v>
      </c>
      <c r="H170" s="71">
        <f t="shared" si="82"/>
        <v>178.9473684210526</v>
      </c>
      <c r="I170" s="71">
        <f t="shared" si="82"/>
        <v>107.64612396256403</v>
      </c>
      <c r="J170" s="71">
        <f aca="true" t="shared" si="89" ref="J170:O170">((J86/J74)-1)*100</f>
        <v>111.4566284779051</v>
      </c>
      <c r="K170" s="71">
        <f t="shared" si="89"/>
        <v>106.75918367346937</v>
      </c>
      <c r="L170" s="71">
        <f t="shared" si="89"/>
        <v>109.0842562326194</v>
      </c>
      <c r="M170" s="71">
        <f t="shared" si="89"/>
        <v>93.96751740139212</v>
      </c>
      <c r="N170" s="50"/>
      <c r="O170" s="50"/>
      <c r="P170" s="50"/>
      <c r="Q170" s="50"/>
    </row>
    <row r="171" spans="3:17" s="52" customFormat="1" ht="13.5" customHeight="1" hidden="1">
      <c r="C171" s="70" t="s">
        <v>212</v>
      </c>
      <c r="D171" s="71">
        <f t="shared" si="82"/>
        <v>47.01691896705253</v>
      </c>
      <c r="E171" s="71">
        <f t="shared" si="82"/>
        <v>23.109243697479</v>
      </c>
      <c r="F171" s="71">
        <f t="shared" si="82"/>
        <v>53.44632768361581</v>
      </c>
      <c r="G171" s="71">
        <f t="shared" si="82"/>
        <v>48.27935222672064</v>
      </c>
      <c r="H171" s="71">
        <f t="shared" si="82"/>
        <v>37.77777777777778</v>
      </c>
      <c r="I171" s="71">
        <f t="shared" si="82"/>
        <v>75.66935367784654</v>
      </c>
      <c r="J171" s="71">
        <f aca="true" t="shared" si="90" ref="J171:O171">((J87/J75)-1)*100</f>
        <v>67.4643770551699</v>
      </c>
      <c r="K171" s="71">
        <f t="shared" si="90"/>
        <v>77.68217262705028</v>
      </c>
      <c r="L171" s="71">
        <f t="shared" si="90"/>
        <v>76.70079456061984</v>
      </c>
      <c r="M171" s="71">
        <f t="shared" si="90"/>
        <v>65.19470092332395</v>
      </c>
      <c r="N171" s="50"/>
      <c r="O171" s="50"/>
      <c r="P171" s="50"/>
      <c r="Q171" s="50"/>
    </row>
    <row r="172" spans="2:17" s="52" customFormat="1" ht="13.5" customHeight="1" hidden="1">
      <c r="B172" s="35"/>
      <c r="C172" s="70" t="s">
        <v>213</v>
      </c>
      <c r="D172" s="71">
        <f t="shared" si="82"/>
        <v>31.9013524264121</v>
      </c>
      <c r="E172" s="71">
        <f t="shared" si="82"/>
        <v>14.11290322580645</v>
      </c>
      <c r="F172" s="71">
        <f t="shared" si="82"/>
        <v>36.27353815659069</v>
      </c>
      <c r="G172" s="71">
        <f t="shared" si="82"/>
        <v>35.98553345388788</v>
      </c>
      <c r="H172" s="71">
        <f t="shared" si="82"/>
        <v>1.9867549668874274</v>
      </c>
      <c r="I172" s="71">
        <f t="shared" si="82"/>
        <v>51.84879850996915</v>
      </c>
      <c r="J172" s="71">
        <f aca="true" t="shared" si="91" ref="J172:O172">((J88/J76)-1)*100</f>
        <v>36.547250479139024</v>
      </c>
      <c r="K172" s="71">
        <f t="shared" si="91"/>
        <v>55.8456561922366</v>
      </c>
      <c r="L172" s="71">
        <f t="shared" si="91"/>
        <v>56.193601312551266</v>
      </c>
      <c r="M172" s="71">
        <f t="shared" si="91"/>
        <v>15.479256080114446</v>
      </c>
      <c r="N172" s="50"/>
      <c r="O172" s="50"/>
      <c r="P172" s="50"/>
      <c r="Q172" s="50"/>
    </row>
    <row r="173" spans="3:17" s="52" customFormat="1" ht="13.5" customHeight="1" hidden="1">
      <c r="C173" s="70" t="s">
        <v>214</v>
      </c>
      <c r="D173" s="71">
        <f t="shared" si="82"/>
        <v>51.31221719457013</v>
      </c>
      <c r="E173" s="71">
        <f t="shared" si="82"/>
        <v>38.18181818181819</v>
      </c>
      <c r="F173" s="71">
        <f t="shared" si="82"/>
        <v>54.576271186440685</v>
      </c>
      <c r="G173" s="71">
        <f t="shared" si="82"/>
        <v>53.279515640766896</v>
      </c>
      <c r="H173" s="71">
        <f t="shared" si="82"/>
        <v>34.210526315789465</v>
      </c>
      <c r="I173" s="71">
        <f t="shared" si="82"/>
        <v>57.94821473790832</v>
      </c>
      <c r="J173" s="71">
        <f aca="true" t="shared" si="92" ref="J173:O173">((J89/J77)-1)*100</f>
        <v>39.86506306834849</v>
      </c>
      <c r="K173" s="71">
        <f t="shared" si="92"/>
        <v>62.924840558650196</v>
      </c>
      <c r="L173" s="71">
        <f t="shared" si="92"/>
        <v>58.93563840866487</v>
      </c>
      <c r="M173" s="71">
        <f t="shared" si="92"/>
        <v>47.73869346733668</v>
      </c>
      <c r="N173" s="50"/>
      <c r="O173" s="50"/>
      <c r="P173" s="50"/>
      <c r="Q173" s="50"/>
    </row>
    <row r="174" spans="3:17" s="52" customFormat="1" ht="13.5" customHeight="1" hidden="1">
      <c r="C174" s="70" t="s">
        <v>215</v>
      </c>
      <c r="D174" s="71">
        <f aca="true" t="shared" si="93" ref="D174:I183">((D90/D78)-1)*100</f>
        <v>22.102596580113996</v>
      </c>
      <c r="E174" s="71">
        <f t="shared" si="93"/>
        <v>19.393939393939384</v>
      </c>
      <c r="F174" s="71">
        <f t="shared" si="93"/>
        <v>22.81825460368294</v>
      </c>
      <c r="G174" s="71">
        <f t="shared" si="93"/>
        <v>23.545900490539594</v>
      </c>
      <c r="H174" s="71">
        <f t="shared" si="93"/>
        <v>8.552631578947366</v>
      </c>
      <c r="I174" s="71">
        <f t="shared" si="93"/>
        <v>41.169501342741285</v>
      </c>
      <c r="J174" s="71">
        <f aca="true" t="shared" si="94" ref="J174:O174">((J90/J78)-1)*100</f>
        <v>29.807234650166592</v>
      </c>
      <c r="K174" s="71">
        <f t="shared" si="94"/>
        <v>44.397863276759765</v>
      </c>
      <c r="L174" s="71">
        <f t="shared" si="94"/>
        <v>42.32611832611832</v>
      </c>
      <c r="M174" s="71">
        <f t="shared" si="94"/>
        <v>29.14165666266506</v>
      </c>
      <c r="N174" s="50"/>
      <c r="O174" s="50"/>
      <c r="P174" s="50"/>
      <c r="Q174" s="50"/>
    </row>
    <row r="175" spans="3:17" s="52" customFormat="1" ht="13.5" customHeight="1" hidden="1">
      <c r="C175" s="70" t="s">
        <v>204</v>
      </c>
      <c r="D175" s="71">
        <f t="shared" si="93"/>
        <v>19.627507163323777</v>
      </c>
      <c r="E175" s="71">
        <f t="shared" si="93"/>
        <v>19.475655430711612</v>
      </c>
      <c r="F175" s="71">
        <f t="shared" si="93"/>
        <v>19.663418954827282</v>
      </c>
      <c r="G175" s="71">
        <f t="shared" si="93"/>
        <v>18.354430379746844</v>
      </c>
      <c r="H175" s="71">
        <f t="shared" si="93"/>
        <v>31.818181818181813</v>
      </c>
      <c r="I175" s="71">
        <f t="shared" si="93"/>
        <v>22.50475787692958</v>
      </c>
      <c r="J175" s="71">
        <f aca="true" t="shared" si="95" ref="J175:O175">((J91/J79)-1)*100</f>
        <v>21.700078104660236</v>
      </c>
      <c r="K175" s="71">
        <f t="shared" si="95"/>
        <v>22.709784411276956</v>
      </c>
      <c r="L175" s="71">
        <f t="shared" si="95"/>
        <v>22.633221592879437</v>
      </c>
      <c r="M175" s="71">
        <f t="shared" si="95"/>
        <v>21.127633209417596</v>
      </c>
      <c r="N175" s="50"/>
      <c r="O175" s="50"/>
      <c r="P175" s="50"/>
      <c r="Q175" s="50"/>
    </row>
    <row r="176" spans="2:17" s="52" customFormat="1" ht="13.5" customHeight="1" hidden="1">
      <c r="B176" s="35"/>
      <c r="C176" s="70" t="s">
        <v>205</v>
      </c>
      <c r="D176" s="71">
        <f t="shared" si="93"/>
        <v>40.49034175334323</v>
      </c>
      <c r="E176" s="71">
        <f t="shared" si="93"/>
        <v>53.846153846153854</v>
      </c>
      <c r="F176" s="71">
        <f t="shared" si="93"/>
        <v>37.67985611510791</v>
      </c>
      <c r="G176" s="71">
        <f t="shared" si="93"/>
        <v>46.033057851239676</v>
      </c>
      <c r="H176" s="71">
        <f t="shared" si="93"/>
        <v>-8.823529411764708</v>
      </c>
      <c r="I176" s="71">
        <f t="shared" si="93"/>
        <v>24.07836685859568</v>
      </c>
      <c r="J176" s="71">
        <f aca="true" t="shared" si="96" ref="J176:O176">((J92/J80)-1)*100</f>
        <v>29.265522463402327</v>
      </c>
      <c r="K176" s="71">
        <f t="shared" si="96"/>
        <v>22.8016772790806</v>
      </c>
      <c r="L176" s="71">
        <f t="shared" si="96"/>
        <v>23.896238227448418</v>
      </c>
      <c r="M176" s="71">
        <f t="shared" si="96"/>
        <v>26.057379473528552</v>
      </c>
      <c r="N176" s="50"/>
      <c r="O176" s="50"/>
      <c r="P176" s="50"/>
      <c r="Q176" s="50"/>
    </row>
    <row r="177" spans="2:17" s="52" customFormat="1" ht="13.5" customHeight="1" hidden="1">
      <c r="B177" s="35"/>
      <c r="C177" s="70" t="s">
        <v>206</v>
      </c>
      <c r="D177" s="71">
        <f t="shared" si="93"/>
        <v>27.326565143824034</v>
      </c>
      <c r="E177" s="71">
        <f t="shared" si="93"/>
        <v>24.51923076923077</v>
      </c>
      <c r="F177" s="71">
        <f t="shared" si="93"/>
        <v>27.926078028747426</v>
      </c>
      <c r="G177" s="71">
        <f t="shared" si="93"/>
        <v>29.42830365510778</v>
      </c>
      <c r="H177" s="71">
        <f t="shared" si="93"/>
        <v>7.826086956521738</v>
      </c>
      <c r="I177" s="71">
        <f t="shared" si="93"/>
        <v>33.29744056986665</v>
      </c>
      <c r="J177" s="71">
        <f aca="true" t="shared" si="97" ref="J177:O177">((J93/J81)-1)*100</f>
        <v>30.54719562243502</v>
      </c>
      <c r="K177" s="71">
        <f t="shared" si="97"/>
        <v>33.99287419142827</v>
      </c>
      <c r="L177" s="71">
        <f t="shared" si="97"/>
        <v>33.869313382406176</v>
      </c>
      <c r="M177" s="71">
        <f t="shared" si="97"/>
        <v>27.1247150765223</v>
      </c>
      <c r="N177" s="50"/>
      <c r="O177" s="50"/>
      <c r="P177" s="50"/>
      <c r="Q177" s="50"/>
    </row>
    <row r="178" spans="2:17" s="52" customFormat="1" ht="15" customHeight="1" hidden="1">
      <c r="B178" s="35">
        <v>2022</v>
      </c>
      <c r="C178" s="70" t="s">
        <v>207</v>
      </c>
      <c r="D178" s="71">
        <f t="shared" si="93"/>
        <v>43.28018223234624</v>
      </c>
      <c r="E178" s="71">
        <f t="shared" si="93"/>
        <v>52.01793721973094</v>
      </c>
      <c r="F178" s="71">
        <f t="shared" si="93"/>
        <v>41.499085923217564</v>
      </c>
      <c r="G178" s="71">
        <f t="shared" si="93"/>
        <v>43.97641112047177</v>
      </c>
      <c r="H178" s="71">
        <f t="shared" si="93"/>
        <v>36.92307692307693</v>
      </c>
      <c r="I178" s="71">
        <f t="shared" si="93"/>
        <v>31.55447243428742</v>
      </c>
      <c r="J178" s="71">
        <f aca="true" t="shared" si="98" ref="J178:O178">((J94/J82)-1)*100</f>
        <v>18.123167155425215</v>
      </c>
      <c r="K178" s="71">
        <f t="shared" si="98"/>
        <v>35.16788689724817</v>
      </c>
      <c r="L178" s="71">
        <f t="shared" si="98"/>
        <v>33.69508475973295</v>
      </c>
      <c r="M178" s="71">
        <f t="shared" si="98"/>
        <v>11.137316561844868</v>
      </c>
      <c r="N178" s="50"/>
      <c r="O178" s="50"/>
      <c r="P178" s="50"/>
      <c r="Q178" s="50"/>
    </row>
    <row r="179" spans="2:17" s="52" customFormat="1" ht="13.5" customHeight="1" hidden="1">
      <c r="B179" s="35"/>
      <c r="C179" s="70" t="s">
        <v>208</v>
      </c>
      <c r="D179" s="71">
        <f t="shared" si="93"/>
        <v>20.719073735527125</v>
      </c>
      <c r="E179" s="71">
        <f t="shared" si="93"/>
        <v>20.512820512820507</v>
      </c>
      <c r="F179" s="71">
        <f t="shared" si="93"/>
        <v>20.767494356659142</v>
      </c>
      <c r="G179" s="71">
        <f t="shared" si="93"/>
        <v>19.734219269102994</v>
      </c>
      <c r="H179" s="71">
        <f t="shared" si="93"/>
        <v>31.61764705882353</v>
      </c>
      <c r="I179" s="71">
        <f t="shared" si="93"/>
        <v>24.249150308663392</v>
      </c>
      <c r="J179" s="71">
        <f aca="true" t="shared" si="99" ref="J179:O179">((J95/J83)-1)*100</f>
        <v>9.228154369126184</v>
      </c>
      <c r="K179" s="71">
        <f t="shared" si="99"/>
        <v>28.767782489698934</v>
      </c>
      <c r="L179" s="71">
        <f t="shared" si="99"/>
        <v>25.726193804162744</v>
      </c>
      <c r="M179" s="71">
        <f t="shared" si="99"/>
        <v>9.354177344951298</v>
      </c>
      <c r="N179" s="50"/>
      <c r="O179" s="50"/>
      <c r="P179" s="50"/>
      <c r="Q179" s="50"/>
    </row>
    <row r="180" spans="2:17" s="52" customFormat="1" ht="13.5" customHeight="1" hidden="1">
      <c r="B180" s="35"/>
      <c r="C180" s="70" t="s">
        <v>209</v>
      </c>
      <c r="D180" s="71">
        <f t="shared" si="93"/>
        <v>31.18749999999999</v>
      </c>
      <c r="E180" s="71">
        <f t="shared" si="93"/>
        <v>31.802120141342762</v>
      </c>
      <c r="F180" s="71">
        <f t="shared" si="93"/>
        <v>31.055429005315105</v>
      </c>
      <c r="G180" s="71">
        <f t="shared" si="93"/>
        <v>33.07692307692307</v>
      </c>
      <c r="H180" s="71">
        <f t="shared" si="93"/>
        <v>15.294117647058814</v>
      </c>
      <c r="I180" s="71">
        <f t="shared" si="93"/>
        <v>25.366618631855566</v>
      </c>
      <c r="J180" s="71">
        <f aca="true" t="shared" si="100" ref="J180:O180">((J96/J84)-1)*100</f>
        <v>13.75012564076792</v>
      </c>
      <c r="K180" s="71">
        <f t="shared" si="100"/>
        <v>28.470152259727712</v>
      </c>
      <c r="L180" s="71">
        <f t="shared" si="100"/>
        <v>26.399443929564413</v>
      </c>
      <c r="M180" s="71">
        <f t="shared" si="100"/>
        <v>14.29990069513407</v>
      </c>
      <c r="N180" s="50"/>
      <c r="O180" s="50"/>
      <c r="P180" s="50"/>
      <c r="Q180" s="50"/>
    </row>
    <row r="181" spans="3:17" s="52" customFormat="1" ht="13.5" customHeight="1" hidden="1">
      <c r="C181" s="70" t="s">
        <v>210</v>
      </c>
      <c r="D181" s="71">
        <f t="shared" si="93"/>
        <v>0.9408602150537737</v>
      </c>
      <c r="E181" s="71">
        <f t="shared" si="93"/>
        <v>-20.760233918128655</v>
      </c>
      <c r="F181" s="71">
        <f t="shared" si="93"/>
        <v>7.417102966841194</v>
      </c>
      <c r="G181" s="71">
        <f t="shared" si="93"/>
        <v>0</v>
      </c>
      <c r="H181" s="71">
        <f t="shared" si="93"/>
        <v>10.07194244604317</v>
      </c>
      <c r="I181" s="71">
        <f t="shared" si="93"/>
        <v>11.365998865998872</v>
      </c>
      <c r="J181" s="71">
        <f aca="true" t="shared" si="101" ref="J181:O181">((J97/J85)-1)*100</f>
        <v>-79.6475229747927</v>
      </c>
      <c r="K181" s="71">
        <f t="shared" si="101"/>
        <v>-8.99125915426412</v>
      </c>
      <c r="L181" s="71">
        <f t="shared" si="101"/>
        <v>2.7781058798516556</v>
      </c>
      <c r="M181" s="71">
        <f t="shared" si="101"/>
        <v>-91.42020221109325</v>
      </c>
      <c r="N181" s="50"/>
      <c r="O181" s="50"/>
      <c r="P181" s="50"/>
      <c r="Q181" s="50"/>
    </row>
    <row r="182" spans="3:17" s="52" customFormat="1" ht="13.5" customHeight="1" hidden="1">
      <c r="C182" s="70" t="s">
        <v>211</v>
      </c>
      <c r="D182" s="71">
        <f t="shared" si="93"/>
        <v>15.192743764172345</v>
      </c>
      <c r="E182" s="71">
        <f t="shared" si="93"/>
        <v>-10.632183908045977</v>
      </c>
      <c r="F182" s="71">
        <f t="shared" si="93"/>
        <v>21.539548022598876</v>
      </c>
      <c r="G182" s="71">
        <f t="shared" si="93"/>
        <v>13.395638629283479</v>
      </c>
      <c r="H182" s="71">
        <f t="shared" si="93"/>
        <v>33.33333333333333</v>
      </c>
      <c r="I182" s="71">
        <f t="shared" si="93"/>
        <v>27.527851007738757</v>
      </c>
      <c r="J182" s="71">
        <f aca="true" t="shared" si="102" ref="J182:O182">((J98/J86)-1)*100</f>
        <v>13.246351172047778</v>
      </c>
      <c r="K182" s="71">
        <f t="shared" si="102"/>
        <v>30.927563697620553</v>
      </c>
      <c r="L182" s="71">
        <f t="shared" si="102"/>
        <v>28.65176404704126</v>
      </c>
      <c r="M182" s="71">
        <f t="shared" si="102"/>
        <v>16.004784688995223</v>
      </c>
      <c r="N182" s="50"/>
      <c r="O182" s="50"/>
      <c r="P182" s="50"/>
      <c r="Q182" s="50"/>
    </row>
    <row r="183" spans="3:17" s="52" customFormat="1" ht="11.25" customHeight="1" hidden="1">
      <c r="C183" s="70" t="s">
        <v>212</v>
      </c>
      <c r="D183" s="71">
        <f t="shared" si="93"/>
        <v>23.864324651726232</v>
      </c>
      <c r="E183" s="71">
        <f t="shared" si="93"/>
        <v>7.849829351535842</v>
      </c>
      <c r="F183" s="71">
        <f t="shared" si="93"/>
        <v>27.31958762886597</v>
      </c>
      <c r="G183" s="71">
        <f t="shared" si="93"/>
        <v>26.894197952218434</v>
      </c>
      <c r="H183" s="71">
        <f t="shared" si="93"/>
        <v>0</v>
      </c>
      <c r="I183" s="71">
        <f t="shared" si="93"/>
        <v>18.17269281982996</v>
      </c>
      <c r="J183" s="71">
        <f aca="true" t="shared" si="103" ref="J183:O183">((J99/J87)-1)*100</f>
        <v>3.1635213264972206</v>
      </c>
      <c r="K183" s="71">
        <f t="shared" si="103"/>
        <v>21.642958030669888</v>
      </c>
      <c r="L183" s="71">
        <f t="shared" si="103"/>
        <v>18.885906040268452</v>
      </c>
      <c r="M183" s="71">
        <f t="shared" si="103"/>
        <v>10.425273390036448</v>
      </c>
      <c r="N183" s="50"/>
      <c r="O183" s="50"/>
      <c r="P183" s="50"/>
      <c r="Q183" s="50"/>
    </row>
    <row r="184" spans="3:17" s="52" customFormat="1" ht="15.75" customHeight="1" hidden="1">
      <c r="C184" s="70" t="s">
        <v>213</v>
      </c>
      <c r="D184" s="71">
        <f aca="true" t="shared" si="104" ref="D184:I193">((D100/D88)-1)*100</f>
        <v>9.529553679131485</v>
      </c>
      <c r="E184" s="71">
        <f t="shared" si="104"/>
        <v>3.5335689045936425</v>
      </c>
      <c r="F184" s="71">
        <f t="shared" si="104"/>
        <v>10.763636363636353</v>
      </c>
      <c r="G184" s="71">
        <f t="shared" si="104"/>
        <v>9.906914893617014</v>
      </c>
      <c r="H184" s="71">
        <f t="shared" si="104"/>
        <v>5.844155844155852</v>
      </c>
      <c r="I184" s="71">
        <f t="shared" si="104"/>
        <v>8.55585940641841</v>
      </c>
      <c r="J184" s="71">
        <f aca="true" t="shared" si="105" ref="J184:O184">((J100/J88)-1)*100</f>
        <v>-3.6493198013388017</v>
      </c>
      <c r="K184" s="71">
        <f t="shared" si="105"/>
        <v>11.349147516679015</v>
      </c>
      <c r="L184" s="71">
        <f t="shared" si="105"/>
        <v>8.871673669467794</v>
      </c>
      <c r="M184" s="71">
        <f t="shared" si="105"/>
        <v>4.980178394449952</v>
      </c>
      <c r="N184" s="50"/>
      <c r="O184" s="50"/>
      <c r="P184" s="50"/>
      <c r="Q184" s="50"/>
    </row>
    <row r="185" spans="3:17" s="52" customFormat="1" ht="13.5" customHeight="1" hidden="1">
      <c r="C185" s="70" t="s">
        <v>214</v>
      </c>
      <c r="D185" s="71">
        <f t="shared" si="104"/>
        <v>21.411483253588525</v>
      </c>
      <c r="E185" s="71">
        <f t="shared" si="104"/>
        <v>-2.3026315789473673</v>
      </c>
      <c r="F185" s="71">
        <f t="shared" si="104"/>
        <v>26.681286549707607</v>
      </c>
      <c r="G185" s="71">
        <f t="shared" si="104"/>
        <v>21.658986175115214</v>
      </c>
      <c r="H185" s="71">
        <f t="shared" si="104"/>
        <v>18.954248366013072</v>
      </c>
      <c r="I185" s="71">
        <f t="shared" si="104"/>
        <v>15.328964508306786</v>
      </c>
      <c r="J185" s="71">
        <f aca="true" t="shared" si="106" ref="J185:O185">((J101/J89)-1)*100</f>
        <v>6.585570469798663</v>
      </c>
      <c r="K185" s="71">
        <f t="shared" si="106"/>
        <v>17.394643609246096</v>
      </c>
      <c r="L185" s="71">
        <f t="shared" si="106"/>
        <v>16.46899504182775</v>
      </c>
      <c r="M185" s="71">
        <f t="shared" si="106"/>
        <v>2.648202137998057</v>
      </c>
      <c r="N185" s="50"/>
      <c r="O185" s="50"/>
      <c r="P185" s="50"/>
      <c r="Q185" s="50"/>
    </row>
    <row r="186" spans="3:14" ht="12" hidden="1">
      <c r="C186" s="70" t="s">
        <v>215</v>
      </c>
      <c r="D186" s="71">
        <f t="shared" si="104"/>
        <v>14.626556016597503</v>
      </c>
      <c r="E186" s="71">
        <f t="shared" si="104"/>
        <v>-1.0152284263959421</v>
      </c>
      <c r="F186" s="71">
        <f t="shared" si="104"/>
        <v>18.644067796610166</v>
      </c>
      <c r="G186" s="71">
        <f t="shared" si="104"/>
        <v>13.7266023823029</v>
      </c>
      <c r="H186" s="71">
        <f t="shared" si="104"/>
        <v>24.242424242424242</v>
      </c>
      <c r="I186" s="71">
        <f t="shared" si="104"/>
        <v>7.717413603386869</v>
      </c>
      <c r="J186" s="71">
        <f aca="true" t="shared" si="107" ref="J186:O186">((J102/J90)-1)*100</f>
        <v>-6.6733889449078765</v>
      </c>
      <c r="K186" s="71">
        <f t="shared" si="107"/>
        <v>11.393116366190581</v>
      </c>
      <c r="L186" s="71">
        <f t="shared" si="107"/>
        <v>8.115013383080537</v>
      </c>
      <c r="M186" s="71">
        <f t="shared" si="107"/>
        <v>3.160585637927027</v>
      </c>
      <c r="N186" s="50"/>
    </row>
    <row r="187" spans="3:14" ht="12" customHeight="1" hidden="1">
      <c r="C187" s="70" t="s">
        <v>204</v>
      </c>
      <c r="D187" s="71">
        <f t="shared" si="104"/>
        <v>6.826347305389224</v>
      </c>
      <c r="E187" s="71">
        <f t="shared" si="104"/>
        <v>-11.285266457680255</v>
      </c>
      <c r="F187" s="71">
        <f t="shared" si="104"/>
        <v>11.102886750555152</v>
      </c>
      <c r="G187" s="71">
        <f t="shared" si="104"/>
        <v>7.1524064171123</v>
      </c>
      <c r="H187" s="71">
        <f t="shared" si="104"/>
        <v>4.022988505747116</v>
      </c>
      <c r="I187" s="71">
        <f t="shared" si="104"/>
        <v>11.396884305010136</v>
      </c>
      <c r="J187" s="71">
        <f aca="true" t="shared" si="108" ref="J187:O187">((J103/J91)-1)*100</f>
        <v>-6.0755160979783955</v>
      </c>
      <c r="K187" s="71">
        <f t="shared" si="108"/>
        <v>15.812092872395066</v>
      </c>
      <c r="L187" s="71">
        <f t="shared" si="108"/>
        <v>11.992176453954183</v>
      </c>
      <c r="M187" s="71">
        <f t="shared" si="108"/>
        <v>4.936061381074164</v>
      </c>
      <c r="N187" s="50"/>
    </row>
    <row r="188" spans="3:14" ht="12" customHeight="1" hidden="1">
      <c r="C188" s="70" t="s">
        <v>205</v>
      </c>
      <c r="D188" s="71">
        <f t="shared" si="104"/>
        <v>-4.124801692226332</v>
      </c>
      <c r="E188" s="71">
        <f t="shared" si="104"/>
        <v>-13.055555555555554</v>
      </c>
      <c r="F188" s="71">
        <f t="shared" si="104"/>
        <v>-2.0248203788373664</v>
      </c>
      <c r="G188" s="71">
        <f t="shared" si="104"/>
        <v>-7.074136955291454</v>
      </c>
      <c r="H188" s="71">
        <f t="shared" si="104"/>
        <v>37.90322580645162</v>
      </c>
      <c r="I188" s="71">
        <f t="shared" si="104"/>
        <v>10.980533960103656</v>
      </c>
      <c r="J188" s="71">
        <f aca="true" t="shared" si="109" ref="J188:O188">((J104/J92)-1)*100</f>
        <v>-2.5871326759738356</v>
      </c>
      <c r="K188" s="71">
        <f t="shared" si="109"/>
        <v>14.495649534601384</v>
      </c>
      <c r="L188" s="71">
        <f t="shared" si="109"/>
        <v>12.081200430608341</v>
      </c>
      <c r="M188" s="71">
        <f t="shared" si="109"/>
        <v>-0.7742843735335514</v>
      </c>
      <c r="N188" s="50"/>
    </row>
    <row r="189" spans="2:14" ht="19.5" customHeight="1">
      <c r="B189" s="35">
        <v>2022</v>
      </c>
      <c r="C189" s="70" t="s">
        <v>206</v>
      </c>
      <c r="D189" s="71">
        <f t="shared" si="104"/>
        <v>-0.6644518272425293</v>
      </c>
      <c r="E189" s="71">
        <f t="shared" si="104"/>
        <v>-9.652509652509655</v>
      </c>
      <c r="F189" s="71">
        <f t="shared" si="104"/>
        <v>1.2038523274478408</v>
      </c>
      <c r="G189" s="71">
        <f t="shared" si="104"/>
        <v>-0.868935553946415</v>
      </c>
      <c r="H189" s="71">
        <f t="shared" si="104"/>
        <v>1.6129032258064502</v>
      </c>
      <c r="I189" s="71">
        <f t="shared" si="104"/>
        <v>-9.915284077963504</v>
      </c>
      <c r="J189" s="71">
        <f aca="true" t="shared" si="110" ref="J189:O189">((J105/J93)-1)*100</f>
        <v>-18.222781096091378</v>
      </c>
      <c r="K189" s="71">
        <f t="shared" si="110"/>
        <v>-7.86864931846345</v>
      </c>
      <c r="L189" s="71">
        <f t="shared" si="110"/>
        <v>-9.586478873239434</v>
      </c>
      <c r="M189" s="71">
        <f t="shared" si="110"/>
        <v>-13.652663934426235</v>
      </c>
      <c r="N189" s="50"/>
    </row>
    <row r="190" spans="2:14" ht="12.75" customHeight="1">
      <c r="B190" s="35">
        <v>2023</v>
      </c>
      <c r="C190" s="70" t="s">
        <v>207</v>
      </c>
      <c r="D190" s="71">
        <f t="shared" si="104"/>
        <v>11.552729199788025</v>
      </c>
      <c r="E190" s="71">
        <f t="shared" si="104"/>
        <v>-9.734513274336287</v>
      </c>
      <c r="F190" s="71">
        <f t="shared" si="104"/>
        <v>16.214470284237727</v>
      </c>
      <c r="G190" s="71">
        <f t="shared" si="104"/>
        <v>12.053832650672902</v>
      </c>
      <c r="H190" s="71">
        <f t="shared" si="104"/>
        <v>6.741573033707859</v>
      </c>
      <c r="I190" s="71">
        <f t="shared" si="104"/>
        <v>4.903406298438617</v>
      </c>
      <c r="J190" s="71">
        <f aca="true" t="shared" si="111" ref="J190:O190">((J106/J94)-1)*100</f>
        <v>4.975173783515396</v>
      </c>
      <c r="K190" s="71">
        <f t="shared" si="111"/>
        <v>4.8865334329473376</v>
      </c>
      <c r="L190" s="71">
        <f t="shared" si="111"/>
        <v>4.619715994328111</v>
      </c>
      <c r="M190" s="71">
        <f t="shared" si="111"/>
        <v>8.158453195001169</v>
      </c>
      <c r="N190" s="50"/>
    </row>
    <row r="191" spans="2:14" ht="12">
      <c r="B191" s="35"/>
      <c r="C191" s="70" t="s">
        <v>208</v>
      </c>
      <c r="D191" s="71">
        <f t="shared" si="104"/>
        <v>-0.9591115598182709</v>
      </c>
      <c r="E191" s="71">
        <f t="shared" si="104"/>
        <v>4.521276595744683</v>
      </c>
      <c r="F191" s="71">
        <f t="shared" si="104"/>
        <v>-2.242990654205612</v>
      </c>
      <c r="G191" s="71">
        <f t="shared" si="104"/>
        <v>0.9988901220865598</v>
      </c>
      <c r="H191" s="71">
        <f t="shared" si="104"/>
        <v>-20.67039106145251</v>
      </c>
      <c r="I191" s="71">
        <f t="shared" si="104"/>
        <v>-6.611585626825955</v>
      </c>
      <c r="J191" s="71">
        <f aca="true" t="shared" si="112" ref="J191:O191">((J107/J95)-1)*100</f>
        <v>-11.148741418764308</v>
      </c>
      <c r="K191" s="71">
        <f t="shared" si="112"/>
        <v>-5.45382351567244</v>
      </c>
      <c r="L191" s="71">
        <f t="shared" si="112"/>
        <v>-6.5026681759379095</v>
      </c>
      <c r="M191" s="71">
        <f t="shared" si="112"/>
        <v>-7.87438481368643</v>
      </c>
      <c r="N191" s="50"/>
    </row>
    <row r="192" spans="2:14" ht="12">
      <c r="B192" s="35"/>
      <c r="C192" s="70" t="s">
        <v>209</v>
      </c>
      <c r="D192" s="71">
        <f t="shared" si="104"/>
        <v>-4.192472606002862</v>
      </c>
      <c r="E192" s="71">
        <f t="shared" si="104"/>
        <v>3.217158176943702</v>
      </c>
      <c r="F192" s="71">
        <f t="shared" si="104"/>
        <v>-5.793742757821551</v>
      </c>
      <c r="G192" s="71">
        <f t="shared" si="104"/>
        <v>-4.2564372044140875</v>
      </c>
      <c r="H192" s="71">
        <f t="shared" si="104"/>
        <v>-3.57142857142857</v>
      </c>
      <c r="I192" s="71">
        <f t="shared" si="104"/>
        <v>-5.713512965279421</v>
      </c>
      <c r="J192" s="71">
        <f aca="true" t="shared" si="113" ref="J192:O192">((J108/J96)-1)*100</f>
        <v>-7.493151895378636</v>
      </c>
      <c r="K192" s="71">
        <f t="shared" si="113"/>
        <v>-5.292531510628962</v>
      </c>
      <c r="L192" s="71">
        <f t="shared" si="113"/>
        <v>-5.961066099644386</v>
      </c>
      <c r="M192" s="71">
        <f t="shared" si="113"/>
        <v>-2.780191138140742</v>
      </c>
      <c r="N192" s="50"/>
    </row>
    <row r="193" spans="2:14" ht="12">
      <c r="B193" s="35"/>
      <c r="C193" s="70" t="s">
        <v>210</v>
      </c>
      <c r="D193" s="71">
        <f t="shared" si="104"/>
        <v>1.1984021304926706</v>
      </c>
      <c r="E193" s="71">
        <f t="shared" si="104"/>
        <v>3.690036900368998</v>
      </c>
      <c r="F193" s="71">
        <f t="shared" si="104"/>
        <v>0.6498781478472715</v>
      </c>
      <c r="G193" s="71">
        <f t="shared" si="104"/>
        <v>2.742772424017792</v>
      </c>
      <c r="H193" s="71">
        <f t="shared" si="104"/>
        <v>-12.418300653594772</v>
      </c>
      <c r="I193" s="71">
        <f t="shared" si="104"/>
        <v>-8.120664417997837</v>
      </c>
      <c r="J193" s="71">
        <f aca="true" t="shared" si="114" ref="J193:O193">((J109/J97)-1)*100</f>
        <v>-4.190365641323268</v>
      </c>
      <c r="K193" s="71">
        <f t="shared" si="114"/>
        <v>-8.999584674488625</v>
      </c>
      <c r="L193" s="71">
        <f t="shared" si="114"/>
        <v>-8.499781644333094</v>
      </c>
      <c r="M193" s="71">
        <f t="shared" si="114"/>
        <v>-3.579295154185025</v>
      </c>
      <c r="N193" s="50"/>
    </row>
    <row r="194" spans="2:14" ht="12">
      <c r="B194" s="35"/>
      <c r="C194" s="70" t="s">
        <v>211</v>
      </c>
      <c r="D194" s="71">
        <f aca="true" t="shared" si="115" ref="D194:I194">((D110/D98)-1)*100</f>
        <v>-8.710629921259837</v>
      </c>
      <c r="E194" s="71">
        <f t="shared" si="115"/>
        <v>16.7202572347267</v>
      </c>
      <c r="F194" s="71">
        <f t="shared" si="115"/>
        <v>-13.306217315514235</v>
      </c>
      <c r="G194" s="71">
        <f t="shared" si="115"/>
        <v>-7.582417582417578</v>
      </c>
      <c r="H194" s="71">
        <f t="shared" si="115"/>
        <v>-18.39622641509434</v>
      </c>
      <c r="I194" s="71">
        <f t="shared" si="115"/>
        <v>-6.413376900506806</v>
      </c>
      <c r="J194" s="71">
        <f aca="true" t="shared" si="116" ref="J194:O194">((J110/J98)-1)*100</f>
        <v>4.061706697910572</v>
      </c>
      <c r="K194" s="71">
        <f t="shared" si="116"/>
        <v>-8.570222347312129</v>
      </c>
      <c r="L194" s="71">
        <f t="shared" si="116"/>
        <v>-5.79668087421783</v>
      </c>
      <c r="M194" s="71">
        <f t="shared" si="116"/>
        <v>-13.425448546091978</v>
      </c>
      <c r="N194" s="50"/>
    </row>
    <row r="195" spans="2:14" ht="12">
      <c r="B195" s="35"/>
      <c r="C195" s="70" t="s">
        <v>212</v>
      </c>
      <c r="D195" s="71">
        <f aca="true" t="shared" si="117" ref="D195:I202">((D111/D99)-1)*100</f>
        <v>-0.8801955990220045</v>
      </c>
      <c r="E195" s="71">
        <f t="shared" si="117"/>
        <v>25</v>
      </c>
      <c r="F195" s="71">
        <f t="shared" si="117"/>
        <v>-5.610179294389816</v>
      </c>
      <c r="G195" s="71">
        <f t="shared" si="117"/>
        <v>-1.1834319526627168</v>
      </c>
      <c r="H195" s="71">
        <f t="shared" si="117"/>
        <v>2.1505376344086002</v>
      </c>
      <c r="I195" s="71">
        <f t="shared" si="117"/>
        <v>-6.391498803869222</v>
      </c>
      <c r="J195" s="71">
        <f aca="true" t="shared" si="118" ref="J195:O195">((J111/J99)-1)*100</f>
        <v>10.67991963624828</v>
      </c>
      <c r="K195" s="71">
        <f t="shared" si="118"/>
        <v>-9.738953741524814</v>
      </c>
      <c r="L195" s="71">
        <f t="shared" si="118"/>
        <v>-6.19096006924843</v>
      </c>
      <c r="M195" s="71">
        <f t="shared" si="118"/>
        <v>-8.736795774647888</v>
      </c>
      <c r="N195" s="50"/>
    </row>
    <row r="196" spans="2:14" ht="12">
      <c r="B196" s="35"/>
      <c r="C196" s="70" t="s">
        <v>213</v>
      </c>
      <c r="D196" s="71">
        <f t="shared" si="117"/>
        <v>0.1651982378854555</v>
      </c>
      <c r="E196" s="71">
        <f t="shared" si="117"/>
        <v>5.460750853242313</v>
      </c>
      <c r="F196" s="71">
        <f t="shared" si="117"/>
        <v>-0.8535784635587684</v>
      </c>
      <c r="G196" s="71">
        <f t="shared" si="117"/>
        <v>1.814882032667886</v>
      </c>
      <c r="H196" s="71">
        <f t="shared" si="117"/>
        <v>-16.564417177914116</v>
      </c>
      <c r="I196" s="71">
        <f t="shared" si="117"/>
        <v>-10.528460555318874</v>
      </c>
      <c r="J196" s="71">
        <f aca="true" t="shared" si="119" ref="J196:O196">((J112/J100)-1)*100</f>
        <v>-7.362169430748544</v>
      </c>
      <c r="K196" s="71">
        <f t="shared" si="119"/>
        <v>-11.15549342032266</v>
      </c>
      <c r="L196" s="71">
        <f t="shared" si="119"/>
        <v>-10.018090452261308</v>
      </c>
      <c r="M196" s="71">
        <f t="shared" si="119"/>
        <v>-16.52112343639367</v>
      </c>
      <c r="N196" s="50"/>
    </row>
    <row r="197" spans="2:14" ht="12">
      <c r="B197" s="35"/>
      <c r="C197" s="70" t="s">
        <v>214</v>
      </c>
      <c r="D197" s="71">
        <f t="shared" si="117"/>
        <v>-10.837438423645319</v>
      </c>
      <c r="E197" s="71">
        <f t="shared" si="117"/>
        <v>25.92592592592593</v>
      </c>
      <c r="F197" s="71">
        <f t="shared" si="117"/>
        <v>-17.13791113675707</v>
      </c>
      <c r="G197" s="71">
        <f t="shared" si="117"/>
        <v>-9.740259740259738</v>
      </c>
      <c r="H197" s="71">
        <f t="shared" si="117"/>
        <v>-21.978021978021978</v>
      </c>
      <c r="I197" s="71">
        <f t="shared" si="117"/>
        <v>-14.415792034475572</v>
      </c>
      <c r="J197" s="71">
        <f aca="true" t="shared" si="120" ref="J197:O197">((J113/J101)-1)*100</f>
        <v>-7.2707595434868155</v>
      </c>
      <c r="K197" s="71">
        <f t="shared" si="120"/>
        <v>-15.948421408070235</v>
      </c>
      <c r="L197" s="71">
        <f t="shared" si="120"/>
        <v>-14.455300714513442</v>
      </c>
      <c r="M197" s="71">
        <f t="shared" si="120"/>
        <v>-13.917159763313613</v>
      </c>
      <c r="N197" s="50"/>
    </row>
    <row r="198" spans="2:14" ht="12">
      <c r="B198" s="35"/>
      <c r="C198" s="70" t="s">
        <v>215</v>
      </c>
      <c r="D198" s="71">
        <f t="shared" si="117"/>
        <v>-20.36199095022625</v>
      </c>
      <c r="E198" s="71">
        <f t="shared" si="117"/>
        <v>-16.41025641025641</v>
      </c>
      <c r="F198" s="71">
        <f t="shared" si="117"/>
        <v>-21.20879120879121</v>
      </c>
      <c r="G198" s="71">
        <f t="shared" si="117"/>
        <v>-19.700748129675816</v>
      </c>
      <c r="H198" s="71">
        <f t="shared" si="117"/>
        <v>-26.82926829268293</v>
      </c>
      <c r="I198" s="71">
        <f t="shared" si="117"/>
        <v>-23.66985819900618</v>
      </c>
      <c r="J198" s="71">
        <f aca="true" t="shared" si="121" ref="J198:O198">((J114/J102)-1)*100</f>
        <v>-19.673902367154504</v>
      </c>
      <c r="K198" s="71">
        <f t="shared" si="121"/>
        <v>-24.524970573398353</v>
      </c>
      <c r="L198" s="71">
        <f t="shared" si="121"/>
        <v>-23.53801717993923</v>
      </c>
      <c r="M198" s="71">
        <f t="shared" si="121"/>
        <v>-25.25343545843658</v>
      </c>
      <c r="N198" s="50"/>
    </row>
    <row r="199" spans="2:14" ht="12">
      <c r="B199" s="35"/>
      <c r="C199" s="70" t="s">
        <v>204</v>
      </c>
      <c r="D199" s="71">
        <f t="shared" si="117"/>
        <v>2.4663677130044803</v>
      </c>
      <c r="E199" s="71">
        <f t="shared" si="117"/>
        <v>32.86219081272084</v>
      </c>
      <c r="F199" s="71">
        <f t="shared" si="117"/>
        <v>-3.264490339773485</v>
      </c>
      <c r="G199" s="71">
        <f t="shared" si="117"/>
        <v>6.051154086088584</v>
      </c>
      <c r="H199" s="71">
        <f t="shared" si="117"/>
        <v>-29.281767955801108</v>
      </c>
      <c r="I199" s="71">
        <f t="shared" si="117"/>
        <v>-11.088943983884715</v>
      </c>
      <c r="J199" s="71">
        <f aca="true" t="shared" si="122" ref="J199:O199">((J115/J103)-1)*100</f>
        <v>0.7516228220020515</v>
      </c>
      <c r="K199" s="71">
        <f t="shared" si="122"/>
        <v>-13.515532009242193</v>
      </c>
      <c r="L199" s="71">
        <f t="shared" si="122"/>
        <v>-10.409258285113099</v>
      </c>
      <c r="M199" s="71">
        <f t="shared" si="122"/>
        <v>-18.961735315622718</v>
      </c>
      <c r="N199" s="50"/>
    </row>
    <row r="200" spans="2:14" ht="12">
      <c r="B200" s="35"/>
      <c r="C200" s="70" t="s">
        <v>205</v>
      </c>
      <c r="D200" s="71">
        <f t="shared" si="117"/>
        <v>-14.506343077771644</v>
      </c>
      <c r="E200" s="71">
        <f t="shared" si="117"/>
        <v>-17.252396166134186</v>
      </c>
      <c r="F200" s="71">
        <f t="shared" si="117"/>
        <v>-13.93333333333333</v>
      </c>
      <c r="G200" s="71">
        <f t="shared" si="117"/>
        <v>-13.702801461632152</v>
      </c>
      <c r="H200" s="71">
        <f t="shared" si="117"/>
        <v>-22.22222222222222</v>
      </c>
      <c r="I200" s="71">
        <f t="shared" si="117"/>
        <v>-15.127160829034302</v>
      </c>
      <c r="J200" s="71">
        <f aca="true" t="shared" si="123" ref="J200:O200">((J116/J104)-1)*100</f>
        <v>-11.074363599919824</v>
      </c>
      <c r="K200" s="71">
        <f t="shared" si="123"/>
        <v>-16.02050058541542</v>
      </c>
      <c r="L200" s="71">
        <f t="shared" si="123"/>
        <v>-14.430766818253094</v>
      </c>
      <c r="M200" s="71">
        <f t="shared" si="123"/>
        <v>-23.52802080870182</v>
      </c>
      <c r="N200" s="50"/>
    </row>
    <row r="201" spans="2:14" ht="12">
      <c r="B201" s="35"/>
      <c r="C201" s="70" t="s">
        <v>206</v>
      </c>
      <c r="D201" s="71">
        <f t="shared" si="117"/>
        <v>-17.859531772575256</v>
      </c>
      <c r="E201" s="71">
        <f t="shared" si="117"/>
        <v>-8.119658119658125</v>
      </c>
      <c r="F201" s="71">
        <f t="shared" si="117"/>
        <v>-19.66693100713719</v>
      </c>
      <c r="G201" s="71">
        <f t="shared" si="117"/>
        <v>-17.750182615047482</v>
      </c>
      <c r="H201" s="71">
        <f t="shared" si="117"/>
        <v>-19.047619047619047</v>
      </c>
      <c r="I201" s="71">
        <f t="shared" si="117"/>
        <v>-15.621263680676911</v>
      </c>
      <c r="J201" s="71">
        <f aca="true" t="shared" si="124" ref="J201:O201">((J117/J105)-1)*100</f>
        <v>-11.865709892362887</v>
      </c>
      <c r="K201" s="71">
        <f t="shared" si="124"/>
        <v>-16.44250168123739</v>
      </c>
      <c r="L201" s="71">
        <f t="shared" si="124"/>
        <v>-15.08935470202637</v>
      </c>
      <c r="M201" s="71">
        <f t="shared" si="124"/>
        <v>-21.951943043607237</v>
      </c>
      <c r="N201" s="50"/>
    </row>
    <row r="202" spans="2:14" ht="12">
      <c r="B202" s="115">
        <v>2024</v>
      </c>
      <c r="C202" s="116" t="s">
        <v>207</v>
      </c>
      <c r="D202" s="117">
        <f t="shared" si="117"/>
        <v>-1.8527315914489306</v>
      </c>
      <c r="E202" s="117">
        <f t="shared" si="117"/>
        <v>14.705882352941169</v>
      </c>
      <c r="F202" s="117">
        <f t="shared" si="117"/>
        <v>-4.669260700389099</v>
      </c>
      <c r="G202" s="117">
        <f t="shared" si="117"/>
        <v>-0.6266318537858973</v>
      </c>
      <c r="H202" s="117">
        <f t="shared" si="117"/>
        <v>-14.210526315789473</v>
      </c>
      <c r="I202" s="117">
        <f t="shared" si="117"/>
        <v>-2.072221421363707</v>
      </c>
      <c r="J202" s="117">
        <f aca="true" t="shared" si="125" ref="J202:O202">((J118/J106)-1)*100</f>
        <v>3.5758206413773586</v>
      </c>
      <c r="K202" s="117">
        <f t="shared" si="125"/>
        <v>-3.4012242626599853</v>
      </c>
      <c r="L202" s="117">
        <f t="shared" si="125"/>
        <v>-0.8505372331021999</v>
      </c>
      <c r="M202" s="117">
        <f t="shared" si="125"/>
        <v>-15.631131458469582</v>
      </c>
      <c r="N202" s="50"/>
    </row>
    <row r="203" spans="2:14" ht="15.75" customHeight="1">
      <c r="B203" s="114" t="s">
        <v>222</v>
      </c>
      <c r="C203" s="114"/>
      <c r="D203" s="114"/>
      <c r="E203" s="114"/>
      <c r="F203" s="114"/>
      <c r="G203" s="114"/>
      <c r="H203" s="114"/>
      <c r="I203" s="114"/>
      <c r="J203" s="87"/>
      <c r="K203" s="87"/>
      <c r="L203" s="83"/>
      <c r="M203" s="57"/>
      <c r="N203" s="50"/>
    </row>
    <row r="204" spans="2:8" ht="20.25" customHeight="1">
      <c r="B204" s="97" t="s">
        <v>16</v>
      </c>
      <c r="C204" s="97"/>
      <c r="D204" s="97"/>
      <c r="E204" s="97"/>
      <c r="F204" s="97"/>
      <c r="G204" s="97"/>
      <c r="H204" s="97"/>
    </row>
    <row r="205" spans="2:8" ht="8.25" customHeight="1">
      <c r="B205" s="48"/>
      <c r="C205" s="48"/>
      <c r="D205" s="48"/>
      <c r="E205" s="48"/>
      <c r="F205" s="48"/>
      <c r="G205" s="48"/>
      <c r="H205" s="48"/>
    </row>
  </sheetData>
  <sheetProtection/>
  <mergeCells count="14">
    <mergeCell ref="J4:K4"/>
    <mergeCell ref="L4:M4"/>
    <mergeCell ref="I3:M3"/>
    <mergeCell ref="O4:P4"/>
    <mergeCell ref="Q4:R4"/>
    <mergeCell ref="N3:R3"/>
    <mergeCell ref="B2:H2"/>
    <mergeCell ref="E4:F4"/>
    <mergeCell ref="G4:H4"/>
    <mergeCell ref="B204:H204"/>
    <mergeCell ref="D119:I119"/>
    <mergeCell ref="D3:H3"/>
    <mergeCell ref="B3:C5"/>
    <mergeCell ref="B203:I203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18.57421875" style="1" customWidth="1"/>
    <col min="2" max="16384" width="11.421875" style="1" customWidth="1"/>
  </cols>
  <sheetData>
    <row r="1" spans="1:6" ht="13.5">
      <c r="A1" s="107" t="s">
        <v>19</v>
      </c>
      <c r="B1" s="107"/>
      <c r="C1" s="107"/>
      <c r="D1" s="107"/>
      <c r="E1" s="107"/>
      <c r="F1" s="107"/>
    </row>
    <row r="2" spans="1:6" ht="12.75">
      <c r="A2" s="108" t="s">
        <v>20</v>
      </c>
      <c r="B2" s="108"/>
      <c r="C2" s="108"/>
      <c r="D2" s="108"/>
      <c r="E2" s="108"/>
      <c r="F2" s="108"/>
    </row>
    <row r="3" spans="1:6" ht="12.75">
      <c r="A3" s="109" t="s">
        <v>21</v>
      </c>
      <c r="B3" s="109"/>
      <c r="C3" s="109"/>
      <c r="D3" s="109"/>
      <c r="E3" s="109"/>
      <c r="F3" s="109"/>
    </row>
    <row r="4" spans="1:6" ht="13.5">
      <c r="A4" s="107" t="s">
        <v>22</v>
      </c>
      <c r="B4" s="107"/>
      <c r="C4" s="107"/>
      <c r="D4" s="107"/>
      <c r="E4" s="107"/>
      <c r="F4" s="107"/>
    </row>
    <row r="5" spans="1:6" ht="12.75">
      <c r="A5" s="108" t="s">
        <v>23</v>
      </c>
      <c r="B5" s="108"/>
      <c r="C5" s="108"/>
      <c r="D5" s="108"/>
      <c r="E5" s="108"/>
      <c r="F5" s="108"/>
    </row>
    <row r="6" spans="1:6" ht="12.75">
      <c r="A6" s="109" t="s">
        <v>21</v>
      </c>
      <c r="B6" s="110"/>
      <c r="C6" s="110"/>
      <c r="D6" s="110"/>
      <c r="E6" s="110"/>
      <c r="F6" s="110"/>
    </row>
    <row r="7" spans="1:11" ht="12.75">
      <c r="A7" s="2" t="s">
        <v>18</v>
      </c>
      <c r="B7" s="104" t="s">
        <v>25</v>
      </c>
      <c r="C7" s="105"/>
      <c r="D7" s="105"/>
      <c r="E7" s="105"/>
      <c r="F7" s="106"/>
      <c r="G7" s="102" t="s">
        <v>24</v>
      </c>
      <c r="H7" s="102"/>
      <c r="I7" s="102"/>
      <c r="J7" s="102"/>
      <c r="K7" s="103"/>
    </row>
    <row r="8" spans="1:11" ht="26.25">
      <c r="A8" s="2" t="s">
        <v>18</v>
      </c>
      <c r="B8" s="8" t="s">
        <v>26</v>
      </c>
      <c r="C8" s="9" t="s">
        <v>27</v>
      </c>
      <c r="D8" s="9" t="s">
        <v>28</v>
      </c>
      <c r="E8" s="9" t="s">
        <v>29</v>
      </c>
      <c r="F8" s="10" t="s">
        <v>30</v>
      </c>
      <c r="G8" s="3" t="s">
        <v>26</v>
      </c>
      <c r="H8" s="3" t="s">
        <v>27</v>
      </c>
      <c r="I8" s="3" t="s">
        <v>28</v>
      </c>
      <c r="J8" s="3" t="s">
        <v>29</v>
      </c>
      <c r="K8" s="7" t="s">
        <v>30</v>
      </c>
    </row>
    <row r="9" spans="1:14" ht="12.75">
      <c r="A9" s="4" t="s">
        <v>31</v>
      </c>
      <c r="B9" s="88">
        <v>3101</v>
      </c>
      <c r="C9" s="88">
        <v>1412</v>
      </c>
      <c r="D9" s="88">
        <v>1689</v>
      </c>
      <c r="E9" s="88">
        <v>2919</v>
      </c>
      <c r="F9" s="88">
        <v>182</v>
      </c>
      <c r="G9" s="88">
        <v>83713</v>
      </c>
      <c r="H9" s="88">
        <v>33480</v>
      </c>
      <c r="I9" s="88">
        <v>50233</v>
      </c>
      <c r="J9" s="88">
        <v>76462</v>
      </c>
      <c r="K9" s="88">
        <v>7251</v>
      </c>
      <c r="L9" s="64"/>
      <c r="M9" s="66"/>
      <c r="N9" s="65"/>
    </row>
    <row r="10" spans="1:14" ht="12.75">
      <c r="A10" s="4" t="s">
        <v>32</v>
      </c>
      <c r="B10" s="88">
        <v>2747</v>
      </c>
      <c r="C10" s="88">
        <v>1204</v>
      </c>
      <c r="D10" s="88">
        <v>1543</v>
      </c>
      <c r="E10" s="88">
        <v>2565</v>
      </c>
      <c r="F10" s="88">
        <v>182</v>
      </c>
      <c r="G10" s="88">
        <v>72287</v>
      </c>
      <c r="H10" s="88">
        <v>29784</v>
      </c>
      <c r="I10" s="88">
        <v>42503</v>
      </c>
      <c r="J10" s="88">
        <v>66065</v>
      </c>
      <c r="K10" s="88">
        <v>6222</v>
      </c>
      <c r="L10" s="64"/>
      <c r="M10" s="66"/>
      <c r="N10" s="65"/>
    </row>
    <row r="11" spans="1:14" ht="12.75">
      <c r="A11" s="4" t="s">
        <v>33</v>
      </c>
      <c r="B11" s="88">
        <v>3042</v>
      </c>
      <c r="C11" s="88">
        <v>1395</v>
      </c>
      <c r="D11" s="88">
        <v>1647</v>
      </c>
      <c r="E11" s="88">
        <v>2868</v>
      </c>
      <c r="F11" s="88">
        <v>174</v>
      </c>
      <c r="G11" s="88">
        <v>74023</v>
      </c>
      <c r="H11" s="88">
        <v>30403</v>
      </c>
      <c r="I11" s="88">
        <v>43620</v>
      </c>
      <c r="J11" s="88">
        <v>67730</v>
      </c>
      <c r="K11" s="88">
        <v>6293</v>
      </c>
      <c r="L11" s="64"/>
      <c r="M11" s="66"/>
      <c r="N11" s="65"/>
    </row>
    <row r="12" spans="1:14" ht="12.75">
      <c r="A12" s="4" t="s">
        <v>34</v>
      </c>
      <c r="B12" s="88">
        <v>2636</v>
      </c>
      <c r="C12" s="88">
        <v>1203</v>
      </c>
      <c r="D12" s="88">
        <v>1433</v>
      </c>
      <c r="E12" s="88">
        <v>2463</v>
      </c>
      <c r="F12" s="88">
        <v>173</v>
      </c>
      <c r="G12" s="88">
        <v>60032</v>
      </c>
      <c r="H12" s="88">
        <v>24549</v>
      </c>
      <c r="I12" s="88">
        <v>35483</v>
      </c>
      <c r="J12" s="88">
        <v>54446</v>
      </c>
      <c r="K12" s="88">
        <v>5586</v>
      </c>
      <c r="L12" s="64"/>
      <c r="M12" s="66"/>
      <c r="N12" s="65"/>
    </row>
    <row r="13" spans="1:14" ht="12.75">
      <c r="A13" s="4" t="s">
        <v>35</v>
      </c>
      <c r="B13" s="88">
        <v>3078</v>
      </c>
      <c r="C13" s="88">
        <v>1461</v>
      </c>
      <c r="D13" s="88">
        <v>1617</v>
      </c>
      <c r="E13" s="88">
        <v>2823</v>
      </c>
      <c r="F13" s="88">
        <v>255</v>
      </c>
      <c r="G13" s="88">
        <v>75883</v>
      </c>
      <c r="H13" s="88">
        <v>31334</v>
      </c>
      <c r="I13" s="88">
        <v>44549</v>
      </c>
      <c r="J13" s="88">
        <v>68858</v>
      </c>
      <c r="K13" s="88">
        <v>7025</v>
      </c>
      <c r="L13" s="64"/>
      <c r="M13" s="66"/>
      <c r="N13" s="65"/>
    </row>
    <row r="14" spans="1:14" ht="12.75">
      <c r="A14" s="4" t="s">
        <v>36</v>
      </c>
      <c r="B14" s="88">
        <v>2903</v>
      </c>
      <c r="C14" s="88">
        <v>1473</v>
      </c>
      <c r="D14" s="88">
        <v>1430</v>
      </c>
      <c r="E14" s="88">
        <v>2699</v>
      </c>
      <c r="F14" s="88">
        <v>204</v>
      </c>
      <c r="G14" s="88">
        <v>66670</v>
      </c>
      <c r="H14" s="88">
        <v>27263</v>
      </c>
      <c r="I14" s="88">
        <v>39407</v>
      </c>
      <c r="J14" s="88">
        <v>61034</v>
      </c>
      <c r="K14" s="88">
        <v>5636</v>
      </c>
      <c r="L14" s="64"/>
      <c r="M14" s="66"/>
      <c r="N14" s="65"/>
    </row>
    <row r="15" spans="1:14" ht="12.75">
      <c r="A15" s="4" t="s">
        <v>37</v>
      </c>
      <c r="B15" s="88">
        <v>2461</v>
      </c>
      <c r="C15" s="88">
        <v>1285</v>
      </c>
      <c r="D15" s="88">
        <v>1176</v>
      </c>
      <c r="E15" s="88">
        <v>2318</v>
      </c>
      <c r="F15" s="88">
        <v>143</v>
      </c>
      <c r="G15" s="88">
        <v>63731</v>
      </c>
      <c r="H15" s="88">
        <v>26816</v>
      </c>
      <c r="I15" s="88">
        <v>36915</v>
      </c>
      <c r="J15" s="88">
        <v>58335</v>
      </c>
      <c r="K15" s="88">
        <v>5396</v>
      </c>
      <c r="L15" s="64"/>
      <c r="M15" s="66"/>
      <c r="N15" s="65"/>
    </row>
    <row r="16" spans="1:14" ht="12.75">
      <c r="A16" s="4" t="s">
        <v>38</v>
      </c>
      <c r="B16" s="88">
        <v>2151</v>
      </c>
      <c r="C16" s="88">
        <v>1126</v>
      </c>
      <c r="D16" s="88">
        <v>1025</v>
      </c>
      <c r="E16" s="88">
        <v>2033</v>
      </c>
      <c r="F16" s="88">
        <v>118</v>
      </c>
      <c r="G16" s="88">
        <v>58872</v>
      </c>
      <c r="H16" s="88">
        <v>25437</v>
      </c>
      <c r="I16" s="88">
        <v>33435</v>
      </c>
      <c r="J16" s="88">
        <v>54089</v>
      </c>
      <c r="K16" s="88">
        <v>4783</v>
      </c>
      <c r="L16" s="64"/>
      <c r="M16" s="66"/>
      <c r="N16" s="65"/>
    </row>
    <row r="17" spans="1:14" ht="12.75">
      <c r="A17" s="4" t="s">
        <v>39</v>
      </c>
      <c r="B17" s="88">
        <v>2771</v>
      </c>
      <c r="C17" s="88">
        <v>1473</v>
      </c>
      <c r="D17" s="88">
        <v>1298</v>
      </c>
      <c r="E17" s="88">
        <v>2635</v>
      </c>
      <c r="F17" s="88">
        <v>136</v>
      </c>
      <c r="G17" s="88">
        <v>61723</v>
      </c>
      <c r="H17" s="88">
        <v>27658</v>
      </c>
      <c r="I17" s="88">
        <v>34065</v>
      </c>
      <c r="J17" s="88">
        <v>56729</v>
      </c>
      <c r="K17" s="88">
        <v>4994</v>
      </c>
      <c r="L17" s="64"/>
      <c r="M17" s="66"/>
      <c r="N17" s="65"/>
    </row>
    <row r="18" spans="1:14" ht="12.75">
      <c r="A18" s="4" t="s">
        <v>40</v>
      </c>
      <c r="B18" s="88">
        <v>2348</v>
      </c>
      <c r="C18" s="88">
        <v>1121</v>
      </c>
      <c r="D18" s="88">
        <v>1227</v>
      </c>
      <c r="E18" s="88">
        <v>2190</v>
      </c>
      <c r="F18" s="88">
        <v>158</v>
      </c>
      <c r="G18" s="88">
        <v>58518</v>
      </c>
      <c r="H18" s="88">
        <v>25492</v>
      </c>
      <c r="I18" s="88">
        <v>33026</v>
      </c>
      <c r="J18" s="88">
        <v>53201</v>
      </c>
      <c r="K18" s="88">
        <v>5317</v>
      </c>
      <c r="L18" s="64"/>
      <c r="M18" s="66"/>
      <c r="N18" s="65"/>
    </row>
    <row r="19" spans="1:14" ht="12.75">
      <c r="A19" s="4" t="s">
        <v>41</v>
      </c>
      <c r="B19" s="88">
        <v>2275</v>
      </c>
      <c r="C19" s="88">
        <v>1208</v>
      </c>
      <c r="D19" s="88">
        <v>1067</v>
      </c>
      <c r="E19" s="88">
        <v>2113</v>
      </c>
      <c r="F19" s="88">
        <v>162</v>
      </c>
      <c r="G19" s="88">
        <v>56188</v>
      </c>
      <c r="H19" s="88">
        <v>24245</v>
      </c>
      <c r="I19" s="88">
        <v>31943</v>
      </c>
      <c r="J19" s="88">
        <v>51469</v>
      </c>
      <c r="K19" s="88">
        <v>4719</v>
      </c>
      <c r="L19" s="64"/>
      <c r="M19" s="66"/>
      <c r="N19" s="65"/>
    </row>
    <row r="20" spans="1:14" ht="12.75">
      <c r="A20" s="4" t="s">
        <v>42</v>
      </c>
      <c r="B20" s="88">
        <v>1831</v>
      </c>
      <c r="C20" s="88">
        <v>1013</v>
      </c>
      <c r="D20" s="88">
        <v>818</v>
      </c>
      <c r="E20" s="88">
        <v>1732</v>
      </c>
      <c r="F20" s="88">
        <v>99</v>
      </c>
      <c r="G20" s="88">
        <v>43660</v>
      </c>
      <c r="H20" s="88">
        <v>19921</v>
      </c>
      <c r="I20" s="88">
        <v>23739</v>
      </c>
      <c r="J20" s="88">
        <v>39828</v>
      </c>
      <c r="K20" s="88">
        <v>3832</v>
      </c>
      <c r="L20" s="64"/>
      <c r="M20" s="66"/>
      <c r="N20" s="65"/>
    </row>
    <row r="21" spans="1:14" ht="12.75">
      <c r="A21" s="4" t="s">
        <v>43</v>
      </c>
      <c r="B21" s="88">
        <v>2779</v>
      </c>
      <c r="C21" s="88">
        <v>1636</v>
      </c>
      <c r="D21" s="88">
        <v>1143</v>
      </c>
      <c r="E21" s="88">
        <v>2657</v>
      </c>
      <c r="F21" s="88">
        <v>122</v>
      </c>
      <c r="G21" s="88">
        <v>61825</v>
      </c>
      <c r="H21" s="88">
        <v>28956</v>
      </c>
      <c r="I21" s="88">
        <v>32869</v>
      </c>
      <c r="J21" s="88">
        <v>56799</v>
      </c>
      <c r="K21" s="88">
        <v>5026</v>
      </c>
      <c r="L21" s="64"/>
      <c r="M21" s="66"/>
      <c r="N21" s="65"/>
    </row>
    <row r="22" spans="1:14" ht="12.75">
      <c r="A22" s="4" t="s">
        <v>44</v>
      </c>
      <c r="B22" s="88">
        <v>2333</v>
      </c>
      <c r="C22" s="88">
        <v>1298</v>
      </c>
      <c r="D22" s="88">
        <v>1035</v>
      </c>
      <c r="E22" s="88">
        <v>2215</v>
      </c>
      <c r="F22" s="88">
        <v>118</v>
      </c>
      <c r="G22" s="88">
        <v>54783</v>
      </c>
      <c r="H22" s="88">
        <v>25952</v>
      </c>
      <c r="I22" s="88">
        <v>28831</v>
      </c>
      <c r="J22" s="88">
        <v>50704</v>
      </c>
      <c r="K22" s="88">
        <v>4079</v>
      </c>
      <c r="L22" s="64"/>
      <c r="M22" s="66"/>
      <c r="N22" s="65"/>
    </row>
    <row r="23" spans="1:14" ht="12.75">
      <c r="A23" s="4" t="s">
        <v>45</v>
      </c>
      <c r="B23" s="88">
        <v>1969</v>
      </c>
      <c r="C23" s="88">
        <v>1129</v>
      </c>
      <c r="D23" s="88">
        <v>840</v>
      </c>
      <c r="E23" s="88">
        <v>1762</v>
      </c>
      <c r="F23" s="88">
        <v>207</v>
      </c>
      <c r="G23" s="88">
        <v>45659</v>
      </c>
      <c r="H23" s="88">
        <v>22133</v>
      </c>
      <c r="I23" s="88">
        <v>23526</v>
      </c>
      <c r="J23" s="88">
        <v>41518</v>
      </c>
      <c r="K23" s="88">
        <v>4141</v>
      </c>
      <c r="L23" s="64"/>
      <c r="M23" s="66"/>
      <c r="N23" s="65"/>
    </row>
    <row r="24" spans="1:14" ht="12.75">
      <c r="A24" s="4" t="s">
        <v>46</v>
      </c>
      <c r="B24" s="88">
        <v>2642</v>
      </c>
      <c r="C24" s="88">
        <v>1560</v>
      </c>
      <c r="D24" s="88">
        <v>1082</v>
      </c>
      <c r="E24" s="88">
        <v>2498</v>
      </c>
      <c r="F24" s="88">
        <v>144</v>
      </c>
      <c r="G24" s="88">
        <v>54801</v>
      </c>
      <c r="H24" s="88">
        <v>26693</v>
      </c>
      <c r="I24" s="88">
        <v>28108</v>
      </c>
      <c r="J24" s="88">
        <v>49817</v>
      </c>
      <c r="K24" s="88">
        <v>4984</v>
      </c>
      <c r="L24" s="64"/>
      <c r="M24" s="66"/>
      <c r="N24" s="65"/>
    </row>
    <row r="25" spans="1:14" ht="12.75">
      <c r="A25" s="4" t="s">
        <v>47</v>
      </c>
      <c r="B25" s="88">
        <v>2123</v>
      </c>
      <c r="C25" s="88">
        <v>1146</v>
      </c>
      <c r="D25" s="88">
        <v>977</v>
      </c>
      <c r="E25" s="88">
        <v>2065</v>
      </c>
      <c r="F25" s="88">
        <v>58</v>
      </c>
      <c r="G25" s="88">
        <v>49647</v>
      </c>
      <c r="H25" s="88">
        <v>24392</v>
      </c>
      <c r="I25" s="88">
        <v>25255</v>
      </c>
      <c r="J25" s="88">
        <v>45489</v>
      </c>
      <c r="K25" s="88">
        <v>4158</v>
      </c>
      <c r="L25" s="64"/>
      <c r="M25" s="66"/>
      <c r="N25" s="65"/>
    </row>
    <row r="26" spans="1:14" ht="12.75">
      <c r="A26" s="4" t="s">
        <v>48</v>
      </c>
      <c r="B26" s="88">
        <v>1831</v>
      </c>
      <c r="C26" s="88">
        <v>983</v>
      </c>
      <c r="D26" s="88">
        <v>848</v>
      </c>
      <c r="E26" s="88">
        <v>1760</v>
      </c>
      <c r="F26" s="88">
        <v>71</v>
      </c>
      <c r="G26" s="88">
        <v>46533</v>
      </c>
      <c r="H26" s="88">
        <v>22510</v>
      </c>
      <c r="I26" s="88">
        <v>24023</v>
      </c>
      <c r="J26" s="88">
        <v>42241</v>
      </c>
      <c r="K26" s="88">
        <v>4292</v>
      </c>
      <c r="L26" s="64"/>
      <c r="M26" s="66"/>
      <c r="N26" s="65"/>
    </row>
    <row r="27" spans="1:14" ht="12.75">
      <c r="A27" s="4" t="s">
        <v>49</v>
      </c>
      <c r="B27" s="88">
        <v>1923</v>
      </c>
      <c r="C27" s="88">
        <v>1101</v>
      </c>
      <c r="D27" s="88">
        <v>822</v>
      </c>
      <c r="E27" s="88">
        <v>1862</v>
      </c>
      <c r="F27" s="88">
        <v>61</v>
      </c>
      <c r="G27" s="88">
        <v>45500</v>
      </c>
      <c r="H27" s="88">
        <v>22618</v>
      </c>
      <c r="I27" s="88">
        <v>22882</v>
      </c>
      <c r="J27" s="88">
        <v>41188</v>
      </c>
      <c r="K27" s="88">
        <v>4312</v>
      </c>
      <c r="L27" s="64"/>
      <c r="M27" s="66"/>
      <c r="N27" s="65"/>
    </row>
    <row r="28" spans="1:14" ht="12.75">
      <c r="A28" s="4" t="s">
        <v>50</v>
      </c>
      <c r="B28" s="88">
        <v>1765</v>
      </c>
      <c r="C28" s="88">
        <v>1087</v>
      </c>
      <c r="D28" s="88">
        <v>678</v>
      </c>
      <c r="E28" s="88">
        <v>1666</v>
      </c>
      <c r="F28" s="88">
        <v>99</v>
      </c>
      <c r="G28" s="88">
        <v>37820</v>
      </c>
      <c r="H28" s="88">
        <v>19858</v>
      </c>
      <c r="I28" s="88">
        <v>17962</v>
      </c>
      <c r="J28" s="88">
        <v>34492</v>
      </c>
      <c r="K28" s="88">
        <v>3328</v>
      </c>
      <c r="L28" s="64"/>
      <c r="M28" s="66"/>
      <c r="N28" s="65"/>
    </row>
    <row r="29" spans="1:14" ht="12.75">
      <c r="A29" s="4" t="s">
        <v>51</v>
      </c>
      <c r="B29" s="88">
        <v>2457</v>
      </c>
      <c r="C29" s="88">
        <v>1424</v>
      </c>
      <c r="D29" s="88">
        <v>1033</v>
      </c>
      <c r="E29" s="88">
        <v>2216</v>
      </c>
      <c r="F29" s="88">
        <v>241</v>
      </c>
      <c r="G29" s="88">
        <v>45453</v>
      </c>
      <c r="H29" s="88">
        <v>25011</v>
      </c>
      <c r="I29" s="88">
        <v>20442</v>
      </c>
      <c r="J29" s="88">
        <v>40912</v>
      </c>
      <c r="K29" s="88">
        <v>4541</v>
      </c>
      <c r="L29" s="64"/>
      <c r="M29" s="66"/>
      <c r="N29" s="65"/>
    </row>
    <row r="30" spans="1:14" ht="12.75">
      <c r="A30" s="4" t="s">
        <v>52</v>
      </c>
      <c r="B30" s="88">
        <v>1924</v>
      </c>
      <c r="C30" s="88">
        <v>1189</v>
      </c>
      <c r="D30" s="88">
        <v>735</v>
      </c>
      <c r="E30" s="88">
        <v>1850</v>
      </c>
      <c r="F30" s="88">
        <v>74</v>
      </c>
      <c r="G30" s="88">
        <v>42029</v>
      </c>
      <c r="H30" s="88">
        <v>23315</v>
      </c>
      <c r="I30" s="88">
        <v>18714</v>
      </c>
      <c r="J30" s="88">
        <v>38345</v>
      </c>
      <c r="K30" s="88">
        <v>3684</v>
      </c>
      <c r="L30" s="64"/>
      <c r="M30" s="66"/>
      <c r="N30" s="65"/>
    </row>
    <row r="31" spans="1:14" ht="12.75">
      <c r="A31" s="4" t="s">
        <v>53</v>
      </c>
      <c r="B31" s="88">
        <v>1827</v>
      </c>
      <c r="C31" s="88">
        <v>1045</v>
      </c>
      <c r="D31" s="88">
        <v>782</v>
      </c>
      <c r="E31" s="88">
        <v>1736</v>
      </c>
      <c r="F31" s="88">
        <v>91</v>
      </c>
      <c r="G31" s="88">
        <v>35774</v>
      </c>
      <c r="H31" s="88">
        <v>19153</v>
      </c>
      <c r="I31" s="88">
        <v>16621</v>
      </c>
      <c r="J31" s="88">
        <v>32388</v>
      </c>
      <c r="K31" s="88">
        <v>3386</v>
      </c>
      <c r="L31" s="64"/>
      <c r="M31" s="66"/>
      <c r="N31" s="65"/>
    </row>
    <row r="32" spans="1:14" ht="12.75">
      <c r="A32" s="4" t="s">
        <v>54</v>
      </c>
      <c r="B32" s="88">
        <v>1340</v>
      </c>
      <c r="C32" s="88">
        <v>742</v>
      </c>
      <c r="D32" s="88">
        <v>598</v>
      </c>
      <c r="E32" s="88">
        <v>1281</v>
      </c>
      <c r="F32" s="88">
        <v>59</v>
      </c>
      <c r="G32" s="88">
        <v>32256</v>
      </c>
      <c r="H32" s="88">
        <v>17443</v>
      </c>
      <c r="I32" s="88">
        <v>14813</v>
      </c>
      <c r="J32" s="88">
        <v>28878</v>
      </c>
      <c r="K32" s="88">
        <v>3378</v>
      </c>
      <c r="L32" s="64"/>
      <c r="M32" s="66"/>
      <c r="N32" s="65"/>
    </row>
    <row r="33" spans="1:14" ht="12.75">
      <c r="A33" s="4" t="s">
        <v>55</v>
      </c>
      <c r="B33" s="88">
        <v>1548</v>
      </c>
      <c r="C33" s="88">
        <v>958</v>
      </c>
      <c r="D33" s="88">
        <v>590</v>
      </c>
      <c r="E33" s="88">
        <v>1495</v>
      </c>
      <c r="F33" s="88">
        <v>53</v>
      </c>
      <c r="G33" s="88">
        <v>37475</v>
      </c>
      <c r="H33" s="88">
        <v>20493</v>
      </c>
      <c r="I33" s="88">
        <v>16982</v>
      </c>
      <c r="J33" s="88">
        <v>33173</v>
      </c>
      <c r="K33" s="88">
        <v>4302</v>
      </c>
      <c r="L33" s="64"/>
      <c r="M33" s="66"/>
      <c r="N33" s="65"/>
    </row>
    <row r="34" spans="1:14" ht="12.75">
      <c r="A34" s="4" t="s">
        <v>56</v>
      </c>
      <c r="B34" s="88">
        <v>1605</v>
      </c>
      <c r="C34" s="88">
        <v>784</v>
      </c>
      <c r="D34" s="88">
        <v>821</v>
      </c>
      <c r="E34" s="88">
        <v>1561</v>
      </c>
      <c r="F34" s="88">
        <v>44</v>
      </c>
      <c r="G34" s="88">
        <v>34578</v>
      </c>
      <c r="H34" s="88">
        <v>18682</v>
      </c>
      <c r="I34" s="88">
        <v>15896</v>
      </c>
      <c r="J34" s="88">
        <v>30803</v>
      </c>
      <c r="K34" s="88">
        <v>3775</v>
      </c>
      <c r="L34" s="64"/>
      <c r="M34" s="66"/>
      <c r="N34" s="65"/>
    </row>
    <row r="35" spans="1:14" ht="12.75">
      <c r="A35" s="4" t="s">
        <v>57</v>
      </c>
      <c r="B35" s="88">
        <v>1413</v>
      </c>
      <c r="C35" s="88">
        <v>868</v>
      </c>
      <c r="D35" s="88">
        <v>545</v>
      </c>
      <c r="E35" s="88">
        <v>1371</v>
      </c>
      <c r="F35" s="88">
        <v>42</v>
      </c>
      <c r="G35" s="88">
        <v>34470</v>
      </c>
      <c r="H35" s="88">
        <v>19111</v>
      </c>
      <c r="I35" s="88">
        <v>15359</v>
      </c>
      <c r="J35" s="88">
        <v>30803</v>
      </c>
      <c r="K35" s="88">
        <v>3667</v>
      </c>
      <c r="L35" s="64"/>
      <c r="M35" s="66"/>
      <c r="N35" s="65"/>
    </row>
    <row r="36" spans="1:14" ht="12.75">
      <c r="A36" s="4" t="s">
        <v>58</v>
      </c>
      <c r="B36" s="88">
        <v>1166</v>
      </c>
      <c r="C36" s="88">
        <v>746</v>
      </c>
      <c r="D36" s="88">
        <v>420</v>
      </c>
      <c r="E36" s="88">
        <v>1127</v>
      </c>
      <c r="F36" s="88">
        <v>39</v>
      </c>
      <c r="G36" s="88">
        <v>29178</v>
      </c>
      <c r="H36" s="88">
        <v>15540</v>
      </c>
      <c r="I36" s="88">
        <v>13638</v>
      </c>
      <c r="J36" s="88">
        <v>26267</v>
      </c>
      <c r="K36" s="88">
        <v>2911</v>
      </c>
      <c r="L36" s="64"/>
      <c r="M36" s="66"/>
      <c r="N36" s="65"/>
    </row>
    <row r="37" spans="1:14" ht="12.75">
      <c r="A37" s="4" t="s">
        <v>59</v>
      </c>
      <c r="B37" s="88">
        <v>1674</v>
      </c>
      <c r="C37" s="88">
        <v>1155</v>
      </c>
      <c r="D37" s="88">
        <v>519</v>
      </c>
      <c r="E37" s="88">
        <v>1619</v>
      </c>
      <c r="F37" s="88">
        <v>55</v>
      </c>
      <c r="G37" s="88">
        <v>33756</v>
      </c>
      <c r="H37" s="88">
        <v>17537</v>
      </c>
      <c r="I37" s="88">
        <v>16219</v>
      </c>
      <c r="J37" s="88">
        <v>30257</v>
      </c>
      <c r="K37" s="88">
        <v>3499</v>
      </c>
      <c r="L37" s="64"/>
      <c r="M37" s="66"/>
      <c r="N37" s="65"/>
    </row>
    <row r="38" spans="1:14" ht="12.75">
      <c r="A38" s="4" t="s">
        <v>60</v>
      </c>
      <c r="B38" s="88">
        <v>1751</v>
      </c>
      <c r="C38" s="88">
        <v>1176</v>
      </c>
      <c r="D38" s="88">
        <v>575</v>
      </c>
      <c r="E38" s="88">
        <v>1699</v>
      </c>
      <c r="F38" s="88">
        <v>52</v>
      </c>
      <c r="G38" s="88">
        <v>34854</v>
      </c>
      <c r="H38" s="88">
        <v>18343</v>
      </c>
      <c r="I38" s="88">
        <v>16511</v>
      </c>
      <c r="J38" s="88">
        <v>31471</v>
      </c>
      <c r="K38" s="88">
        <v>3383</v>
      </c>
      <c r="L38" s="64"/>
      <c r="M38" s="66"/>
      <c r="N38" s="65"/>
    </row>
    <row r="39" spans="1:14" ht="12.75">
      <c r="A39" s="4" t="s">
        <v>61</v>
      </c>
      <c r="B39" s="88">
        <v>1682</v>
      </c>
      <c r="C39" s="88">
        <v>1078</v>
      </c>
      <c r="D39" s="88">
        <v>604</v>
      </c>
      <c r="E39" s="88">
        <v>1599</v>
      </c>
      <c r="F39" s="88">
        <v>83</v>
      </c>
      <c r="G39" s="88">
        <v>37669</v>
      </c>
      <c r="H39" s="88">
        <v>19487</v>
      </c>
      <c r="I39" s="88">
        <v>18182</v>
      </c>
      <c r="J39" s="88">
        <v>34243</v>
      </c>
      <c r="K39" s="88">
        <v>3426</v>
      </c>
      <c r="L39" s="64"/>
      <c r="M39" s="66"/>
      <c r="N39" s="65"/>
    </row>
    <row r="40" spans="1:14" ht="12.75">
      <c r="A40" s="4" t="s">
        <v>62</v>
      </c>
      <c r="B40" s="88">
        <v>1875</v>
      </c>
      <c r="C40" s="88">
        <v>1361</v>
      </c>
      <c r="D40" s="88">
        <v>514</v>
      </c>
      <c r="E40" s="88">
        <v>1811</v>
      </c>
      <c r="F40" s="88">
        <v>64</v>
      </c>
      <c r="G40" s="88">
        <v>33811</v>
      </c>
      <c r="H40" s="88">
        <v>18494</v>
      </c>
      <c r="I40" s="88">
        <v>15317</v>
      </c>
      <c r="J40" s="88">
        <v>30858</v>
      </c>
      <c r="K40" s="88">
        <v>2953</v>
      </c>
      <c r="L40" s="64"/>
      <c r="M40" s="66"/>
      <c r="N40" s="65"/>
    </row>
    <row r="41" spans="1:14" ht="12.75">
      <c r="A41" s="4" t="s">
        <v>63</v>
      </c>
      <c r="B41" s="88">
        <v>1460</v>
      </c>
      <c r="C41" s="88">
        <v>818</v>
      </c>
      <c r="D41" s="88">
        <v>642</v>
      </c>
      <c r="E41" s="88">
        <v>1357</v>
      </c>
      <c r="F41" s="88">
        <v>103</v>
      </c>
      <c r="G41" s="88">
        <v>37604</v>
      </c>
      <c r="H41" s="88">
        <v>20076</v>
      </c>
      <c r="I41" s="88">
        <v>17528</v>
      </c>
      <c r="J41" s="88">
        <v>33320</v>
      </c>
      <c r="K41" s="88">
        <v>4284</v>
      </c>
      <c r="L41" s="64"/>
      <c r="M41" s="66"/>
      <c r="N41" s="65"/>
    </row>
    <row r="42" spans="1:14" ht="12.75">
      <c r="A42" s="4" t="s">
        <v>64</v>
      </c>
      <c r="B42" s="88">
        <v>1499</v>
      </c>
      <c r="C42" s="88">
        <v>811</v>
      </c>
      <c r="D42" s="88">
        <v>688</v>
      </c>
      <c r="E42" s="88">
        <v>1423</v>
      </c>
      <c r="F42" s="88">
        <v>76</v>
      </c>
      <c r="G42" s="88">
        <v>33062</v>
      </c>
      <c r="H42" s="88">
        <v>16488</v>
      </c>
      <c r="I42" s="88">
        <v>16574</v>
      </c>
      <c r="J42" s="88">
        <v>30002</v>
      </c>
      <c r="K42" s="88">
        <v>3060</v>
      </c>
      <c r="L42" s="64"/>
      <c r="M42" s="66"/>
      <c r="N42" s="65"/>
    </row>
    <row r="43" spans="1:14" ht="12.75">
      <c r="A43" s="4" t="s">
        <v>65</v>
      </c>
      <c r="B43" s="88">
        <v>1310</v>
      </c>
      <c r="C43" s="88">
        <v>656</v>
      </c>
      <c r="D43" s="88">
        <v>654</v>
      </c>
      <c r="E43" s="88">
        <v>1236</v>
      </c>
      <c r="F43" s="88">
        <v>74</v>
      </c>
      <c r="G43" s="88">
        <v>34927</v>
      </c>
      <c r="H43" s="88">
        <v>18070</v>
      </c>
      <c r="I43" s="88">
        <v>16857</v>
      </c>
      <c r="J43" s="88">
        <v>31388</v>
      </c>
      <c r="K43" s="88">
        <v>3539</v>
      </c>
      <c r="L43" s="64"/>
      <c r="M43" s="66"/>
      <c r="N43" s="65"/>
    </row>
    <row r="44" spans="1:14" ht="12.75">
      <c r="A44" s="4" t="s">
        <v>66</v>
      </c>
      <c r="B44" s="88">
        <v>1153</v>
      </c>
      <c r="C44" s="88">
        <v>532</v>
      </c>
      <c r="D44" s="88">
        <v>621</v>
      </c>
      <c r="E44" s="88">
        <v>1091</v>
      </c>
      <c r="F44" s="88">
        <v>62</v>
      </c>
      <c r="G44" s="88">
        <v>32009</v>
      </c>
      <c r="H44" s="88">
        <v>16454</v>
      </c>
      <c r="I44" s="88">
        <v>15555</v>
      </c>
      <c r="J44" s="88">
        <v>28563</v>
      </c>
      <c r="K44" s="88">
        <v>3446</v>
      </c>
      <c r="L44" s="64"/>
      <c r="M44" s="66"/>
      <c r="N44" s="65"/>
    </row>
    <row r="45" spans="1:14" ht="12.75">
      <c r="A45" s="4" t="s">
        <v>67</v>
      </c>
      <c r="B45" s="88">
        <v>1540</v>
      </c>
      <c r="C45" s="88">
        <v>848</v>
      </c>
      <c r="D45" s="88">
        <v>692</v>
      </c>
      <c r="E45" s="88">
        <v>1468</v>
      </c>
      <c r="F45" s="88">
        <v>72</v>
      </c>
      <c r="G45" s="88">
        <v>37650</v>
      </c>
      <c r="H45" s="88">
        <v>19009</v>
      </c>
      <c r="I45" s="88">
        <v>18641</v>
      </c>
      <c r="J45" s="88">
        <v>33489</v>
      </c>
      <c r="K45" s="88">
        <v>4161</v>
      </c>
      <c r="L45" s="64"/>
      <c r="M45" s="66"/>
      <c r="N45" s="65"/>
    </row>
    <row r="46" spans="1:14" ht="12.75">
      <c r="A46" s="4" t="s">
        <v>68</v>
      </c>
      <c r="B46" s="88">
        <v>1485</v>
      </c>
      <c r="C46" s="88">
        <v>828</v>
      </c>
      <c r="D46" s="88">
        <v>657</v>
      </c>
      <c r="E46" s="88">
        <v>1413</v>
      </c>
      <c r="F46" s="88">
        <v>72</v>
      </c>
      <c r="G46" s="88">
        <v>41267</v>
      </c>
      <c r="H46" s="88">
        <v>21341</v>
      </c>
      <c r="I46" s="88">
        <v>19926</v>
      </c>
      <c r="J46" s="88">
        <v>35924</v>
      </c>
      <c r="K46" s="88">
        <v>5343</v>
      </c>
      <c r="L46" s="64"/>
      <c r="M46" s="66"/>
      <c r="N46" s="65"/>
    </row>
    <row r="47" spans="1:14" ht="12.75">
      <c r="A47" s="4" t="s">
        <v>69</v>
      </c>
      <c r="B47" s="88">
        <v>1395</v>
      </c>
      <c r="C47" s="88">
        <v>703</v>
      </c>
      <c r="D47" s="88">
        <v>692</v>
      </c>
      <c r="E47" s="88">
        <v>1312</v>
      </c>
      <c r="F47" s="88">
        <v>83</v>
      </c>
      <c r="G47" s="88">
        <v>37566</v>
      </c>
      <c r="H47" s="88">
        <v>18440</v>
      </c>
      <c r="I47" s="88">
        <v>19126</v>
      </c>
      <c r="J47" s="88">
        <v>33516</v>
      </c>
      <c r="K47" s="88">
        <v>4050</v>
      </c>
      <c r="L47" s="64"/>
      <c r="M47" s="66"/>
      <c r="N47" s="65"/>
    </row>
    <row r="48" spans="1:14" ht="12.75">
      <c r="A48" s="4" t="s">
        <v>70</v>
      </c>
      <c r="B48" s="88">
        <v>1198</v>
      </c>
      <c r="C48" s="88">
        <v>616</v>
      </c>
      <c r="D48" s="88">
        <v>582</v>
      </c>
      <c r="E48" s="88">
        <v>1124</v>
      </c>
      <c r="F48" s="88">
        <v>74</v>
      </c>
      <c r="G48" s="88">
        <v>34294</v>
      </c>
      <c r="H48" s="88">
        <v>16967</v>
      </c>
      <c r="I48" s="88">
        <v>17327</v>
      </c>
      <c r="J48" s="88">
        <v>30569</v>
      </c>
      <c r="K48" s="88">
        <v>3725</v>
      </c>
      <c r="L48" s="64"/>
      <c r="M48" s="66"/>
      <c r="N48" s="65"/>
    </row>
    <row r="49" spans="1:14" ht="12.75">
      <c r="A49" s="4" t="s">
        <v>71</v>
      </c>
      <c r="B49" s="88">
        <v>1584</v>
      </c>
      <c r="C49" s="88">
        <v>961</v>
      </c>
      <c r="D49" s="88">
        <v>623</v>
      </c>
      <c r="E49" s="88">
        <v>1479</v>
      </c>
      <c r="F49" s="88">
        <v>105</v>
      </c>
      <c r="G49" s="88">
        <v>37711</v>
      </c>
      <c r="H49" s="88">
        <v>18983</v>
      </c>
      <c r="I49" s="88">
        <v>18728</v>
      </c>
      <c r="J49" s="88">
        <v>33632</v>
      </c>
      <c r="K49" s="88">
        <v>4079</v>
      </c>
      <c r="L49" s="64"/>
      <c r="M49" s="66"/>
      <c r="N49" s="65"/>
    </row>
    <row r="50" spans="1:14" ht="12.75">
      <c r="A50" s="4" t="s">
        <v>72</v>
      </c>
      <c r="B50" s="88">
        <v>1335</v>
      </c>
      <c r="C50" s="88">
        <v>677</v>
      </c>
      <c r="D50" s="88">
        <v>658</v>
      </c>
      <c r="E50" s="88">
        <v>1231</v>
      </c>
      <c r="F50" s="88">
        <v>104</v>
      </c>
      <c r="G50" s="88">
        <v>37134</v>
      </c>
      <c r="H50" s="88">
        <v>17721</v>
      </c>
      <c r="I50" s="88">
        <v>19413</v>
      </c>
      <c r="J50" s="88">
        <v>33411</v>
      </c>
      <c r="K50" s="88">
        <v>3723</v>
      </c>
      <c r="L50" s="64"/>
      <c r="M50" s="66"/>
      <c r="N50" s="65"/>
    </row>
    <row r="51" spans="1:14" ht="12.75">
      <c r="A51" s="4" t="s">
        <v>73</v>
      </c>
      <c r="B51" s="88">
        <v>1487</v>
      </c>
      <c r="C51" s="88">
        <v>850</v>
      </c>
      <c r="D51" s="88">
        <v>637</v>
      </c>
      <c r="E51" s="88">
        <v>1383</v>
      </c>
      <c r="F51" s="88">
        <v>104</v>
      </c>
      <c r="G51" s="88">
        <v>43561</v>
      </c>
      <c r="H51" s="88">
        <v>22529</v>
      </c>
      <c r="I51" s="88">
        <v>21032</v>
      </c>
      <c r="J51" s="88">
        <v>38501</v>
      </c>
      <c r="K51" s="88">
        <v>5060</v>
      </c>
      <c r="L51" s="64"/>
      <c r="M51" s="66"/>
      <c r="N51" s="65"/>
    </row>
    <row r="52" spans="1:14" ht="12.75">
      <c r="A52" s="4" t="s">
        <v>74</v>
      </c>
      <c r="B52" s="88">
        <v>1825</v>
      </c>
      <c r="C52" s="88">
        <v>1114</v>
      </c>
      <c r="D52" s="88">
        <v>711</v>
      </c>
      <c r="E52" s="88">
        <v>1747</v>
      </c>
      <c r="F52" s="88">
        <v>78</v>
      </c>
      <c r="G52" s="88">
        <v>43610</v>
      </c>
      <c r="H52" s="88">
        <v>23009</v>
      </c>
      <c r="I52" s="88">
        <v>20601</v>
      </c>
      <c r="J52" s="88">
        <v>38907</v>
      </c>
      <c r="K52" s="88">
        <v>4703</v>
      </c>
      <c r="L52" s="64"/>
      <c r="M52" s="66"/>
      <c r="N52" s="65"/>
    </row>
    <row r="53" spans="1:14" ht="12.75">
      <c r="A53" s="4" t="s">
        <v>75</v>
      </c>
      <c r="B53" s="88">
        <v>1436</v>
      </c>
      <c r="C53" s="88">
        <v>844</v>
      </c>
      <c r="D53" s="88">
        <v>592</v>
      </c>
      <c r="E53" s="88">
        <v>1343</v>
      </c>
      <c r="F53" s="88">
        <v>93</v>
      </c>
      <c r="G53" s="88">
        <v>36070</v>
      </c>
      <c r="H53" s="88">
        <v>18155</v>
      </c>
      <c r="I53" s="88">
        <v>17915</v>
      </c>
      <c r="J53" s="88">
        <v>31783</v>
      </c>
      <c r="K53" s="88">
        <v>4287</v>
      </c>
      <c r="L53" s="64"/>
      <c r="M53" s="66"/>
      <c r="N53" s="65"/>
    </row>
    <row r="54" spans="1:14" ht="12.75">
      <c r="A54" s="4" t="s">
        <v>76</v>
      </c>
      <c r="B54" s="88">
        <v>875</v>
      </c>
      <c r="C54" s="88">
        <v>445</v>
      </c>
      <c r="D54" s="88">
        <v>430</v>
      </c>
      <c r="E54" s="88">
        <v>820</v>
      </c>
      <c r="F54" s="88">
        <v>55</v>
      </c>
      <c r="G54" s="88">
        <v>27415</v>
      </c>
      <c r="H54" s="88">
        <v>13360</v>
      </c>
      <c r="I54" s="88">
        <v>14055</v>
      </c>
      <c r="J54" s="88">
        <v>23931</v>
      </c>
      <c r="K54" s="88">
        <v>3484</v>
      </c>
      <c r="L54" s="64"/>
      <c r="M54" s="66"/>
      <c r="N54" s="65"/>
    </row>
    <row r="55" spans="1:14" ht="12.75">
      <c r="A55" s="4" t="s">
        <v>77</v>
      </c>
      <c r="B55" s="88">
        <v>1078</v>
      </c>
      <c r="C55" s="88">
        <v>521</v>
      </c>
      <c r="D55" s="88">
        <v>557</v>
      </c>
      <c r="E55" s="88">
        <v>1009</v>
      </c>
      <c r="F55" s="88">
        <v>69</v>
      </c>
      <c r="G55" s="88">
        <v>32193</v>
      </c>
      <c r="H55" s="88">
        <v>15509</v>
      </c>
      <c r="I55" s="88">
        <v>16684</v>
      </c>
      <c r="J55" s="88">
        <v>28288</v>
      </c>
      <c r="K55" s="88">
        <v>3905</v>
      </c>
      <c r="L55" s="64"/>
      <c r="M55" s="66"/>
      <c r="N55" s="65"/>
    </row>
    <row r="56" spans="1:14" ht="12.75">
      <c r="A56" s="4" t="s">
        <v>78</v>
      </c>
      <c r="B56" s="88">
        <v>1100</v>
      </c>
      <c r="C56" s="88">
        <v>627</v>
      </c>
      <c r="D56" s="88">
        <v>473</v>
      </c>
      <c r="E56" s="88">
        <v>1025</v>
      </c>
      <c r="F56" s="88">
        <v>75</v>
      </c>
      <c r="G56" s="88">
        <v>31120</v>
      </c>
      <c r="H56" s="88">
        <v>15589</v>
      </c>
      <c r="I56" s="88">
        <v>15531</v>
      </c>
      <c r="J56" s="88">
        <v>27086</v>
      </c>
      <c r="K56" s="88">
        <v>4034</v>
      </c>
      <c r="L56" s="64"/>
      <c r="M56" s="66"/>
      <c r="N56" s="65"/>
    </row>
    <row r="57" spans="1:14" ht="12.75">
      <c r="A57" s="4" t="s">
        <v>79</v>
      </c>
      <c r="B57" s="88">
        <v>1385</v>
      </c>
      <c r="C57" s="88">
        <v>732</v>
      </c>
      <c r="D57" s="88">
        <v>653</v>
      </c>
      <c r="E57" s="88">
        <v>1269</v>
      </c>
      <c r="F57" s="88">
        <v>116</v>
      </c>
      <c r="G57" s="88">
        <v>44874</v>
      </c>
      <c r="H57" s="88">
        <v>21676</v>
      </c>
      <c r="I57" s="88">
        <v>23198</v>
      </c>
      <c r="J57" s="88">
        <v>39626</v>
      </c>
      <c r="K57" s="88">
        <v>5248</v>
      </c>
      <c r="L57" s="64"/>
      <c r="M57" s="66"/>
      <c r="N57" s="65"/>
    </row>
    <row r="58" spans="1:14" ht="12.75">
      <c r="A58" s="4" t="s">
        <v>80</v>
      </c>
      <c r="B58" s="88">
        <v>1566</v>
      </c>
      <c r="C58" s="88">
        <v>866</v>
      </c>
      <c r="D58" s="88">
        <v>700</v>
      </c>
      <c r="E58" s="88">
        <v>1455</v>
      </c>
      <c r="F58" s="88">
        <v>111</v>
      </c>
      <c r="G58" s="88">
        <v>45107</v>
      </c>
      <c r="H58" s="88">
        <v>22384</v>
      </c>
      <c r="I58" s="88">
        <v>22723</v>
      </c>
      <c r="J58" s="88">
        <v>38887</v>
      </c>
      <c r="K58" s="88">
        <v>6220</v>
      </c>
      <c r="L58" s="64"/>
      <c r="M58" s="66"/>
      <c r="N58" s="65"/>
    </row>
    <row r="59" spans="1:14" ht="12.75">
      <c r="A59" s="4" t="s">
        <v>81</v>
      </c>
      <c r="B59" s="88">
        <v>1282</v>
      </c>
      <c r="C59" s="88">
        <v>648</v>
      </c>
      <c r="D59" s="88">
        <v>634</v>
      </c>
      <c r="E59" s="88">
        <v>1182</v>
      </c>
      <c r="F59" s="88">
        <v>100</v>
      </c>
      <c r="G59" s="88">
        <v>32952</v>
      </c>
      <c r="H59" s="88">
        <v>16119</v>
      </c>
      <c r="I59" s="88">
        <v>16833</v>
      </c>
      <c r="J59" s="88">
        <v>27907</v>
      </c>
      <c r="K59" s="88">
        <v>5045</v>
      </c>
      <c r="L59" s="64"/>
      <c r="M59" s="66"/>
      <c r="N59" s="65"/>
    </row>
    <row r="60" spans="1:14" ht="12.75">
      <c r="A60" s="4" t="s">
        <v>82</v>
      </c>
      <c r="B60" s="88">
        <v>853</v>
      </c>
      <c r="C60" s="88">
        <v>427</v>
      </c>
      <c r="D60" s="88">
        <v>426</v>
      </c>
      <c r="E60" s="88">
        <v>805</v>
      </c>
      <c r="F60" s="88">
        <v>48</v>
      </c>
      <c r="G60" s="88">
        <v>23906</v>
      </c>
      <c r="H60" s="88">
        <v>11340</v>
      </c>
      <c r="I60" s="88">
        <v>12566</v>
      </c>
      <c r="J60" s="88">
        <v>20837</v>
      </c>
      <c r="K60" s="88">
        <v>3069</v>
      </c>
      <c r="L60" s="64"/>
      <c r="M60" s="66"/>
      <c r="N60" s="65"/>
    </row>
    <row r="61" spans="1:14" ht="12.75">
      <c r="A61" s="4" t="s">
        <v>83</v>
      </c>
      <c r="B61" s="88">
        <v>1074</v>
      </c>
      <c r="C61" s="88">
        <v>492</v>
      </c>
      <c r="D61" s="88">
        <v>582</v>
      </c>
      <c r="E61" s="88">
        <v>994</v>
      </c>
      <c r="F61" s="88">
        <v>80</v>
      </c>
      <c r="G61" s="88">
        <v>30855</v>
      </c>
      <c r="H61" s="88">
        <v>14612</v>
      </c>
      <c r="I61" s="88">
        <v>16243</v>
      </c>
      <c r="J61" s="88">
        <v>26655</v>
      </c>
      <c r="K61" s="88">
        <v>4200</v>
      </c>
      <c r="L61" s="64"/>
      <c r="M61" s="66"/>
      <c r="N61" s="65"/>
    </row>
    <row r="62" spans="1:14" ht="12.75">
      <c r="A62" s="4" t="s">
        <v>84</v>
      </c>
      <c r="B62" s="88">
        <v>1132</v>
      </c>
      <c r="C62" s="88">
        <v>665</v>
      </c>
      <c r="D62" s="88">
        <v>467</v>
      </c>
      <c r="E62" s="88">
        <v>1068</v>
      </c>
      <c r="F62" s="88">
        <v>64</v>
      </c>
      <c r="G62" s="88">
        <v>28679</v>
      </c>
      <c r="H62" s="88">
        <v>13811</v>
      </c>
      <c r="I62" s="88">
        <v>14868</v>
      </c>
      <c r="J62" s="88">
        <v>24658</v>
      </c>
      <c r="K62" s="88">
        <v>4021</v>
      </c>
      <c r="L62" s="64"/>
      <c r="M62" s="66"/>
      <c r="N62" s="65"/>
    </row>
    <row r="63" spans="1:14" ht="12.75">
      <c r="A63" s="4" t="s">
        <v>85</v>
      </c>
      <c r="B63" s="88">
        <v>1083</v>
      </c>
      <c r="C63" s="88">
        <v>638</v>
      </c>
      <c r="D63" s="88">
        <v>445</v>
      </c>
      <c r="E63" s="88">
        <v>1012</v>
      </c>
      <c r="F63" s="88">
        <v>71</v>
      </c>
      <c r="G63" s="88">
        <v>28097</v>
      </c>
      <c r="H63" s="88">
        <v>13313</v>
      </c>
      <c r="I63" s="88">
        <v>14784</v>
      </c>
      <c r="J63" s="88">
        <v>24629</v>
      </c>
      <c r="K63" s="88">
        <v>3468</v>
      </c>
      <c r="L63" s="64"/>
      <c r="M63" s="66"/>
      <c r="N63" s="65"/>
    </row>
    <row r="64" spans="1:14" ht="12.75">
      <c r="A64" s="4" t="s">
        <v>86</v>
      </c>
      <c r="B64" s="88">
        <v>874</v>
      </c>
      <c r="C64" s="88">
        <v>457</v>
      </c>
      <c r="D64" s="88">
        <v>417</v>
      </c>
      <c r="E64" s="88">
        <v>803</v>
      </c>
      <c r="F64" s="88">
        <v>71</v>
      </c>
      <c r="G64" s="88">
        <v>26888</v>
      </c>
      <c r="H64" s="88">
        <v>13105</v>
      </c>
      <c r="I64" s="88">
        <v>13783</v>
      </c>
      <c r="J64" s="88">
        <v>23309</v>
      </c>
      <c r="K64" s="88">
        <v>3579</v>
      </c>
      <c r="L64" s="64"/>
      <c r="M64" s="66"/>
      <c r="N64" s="65"/>
    </row>
    <row r="65" spans="1:14" ht="12.75">
      <c r="A65" s="4" t="s">
        <v>87</v>
      </c>
      <c r="B65" s="88">
        <v>745</v>
      </c>
      <c r="C65" s="88">
        <v>364</v>
      </c>
      <c r="D65" s="88">
        <v>381</v>
      </c>
      <c r="E65" s="88">
        <v>654</v>
      </c>
      <c r="F65" s="88">
        <v>91</v>
      </c>
      <c r="G65" s="88">
        <v>25751</v>
      </c>
      <c r="H65" s="88">
        <v>12750</v>
      </c>
      <c r="I65" s="88">
        <v>13001</v>
      </c>
      <c r="J65" s="88">
        <v>22012</v>
      </c>
      <c r="K65" s="88">
        <v>3739</v>
      </c>
      <c r="L65" s="64"/>
      <c r="M65" s="66"/>
      <c r="N65" s="65"/>
    </row>
    <row r="66" spans="1:14" ht="12.75">
      <c r="A66" s="4" t="s">
        <v>88</v>
      </c>
      <c r="B66" s="88">
        <v>627</v>
      </c>
      <c r="C66" s="88">
        <v>343</v>
      </c>
      <c r="D66" s="88">
        <v>284</v>
      </c>
      <c r="E66" s="88">
        <v>583</v>
      </c>
      <c r="F66" s="88">
        <v>44</v>
      </c>
      <c r="G66" s="88">
        <v>22392</v>
      </c>
      <c r="H66" s="88">
        <v>10851</v>
      </c>
      <c r="I66" s="88">
        <v>11541</v>
      </c>
      <c r="J66" s="88">
        <v>19762</v>
      </c>
      <c r="K66" s="88">
        <v>2630</v>
      </c>
      <c r="L66" s="64"/>
      <c r="M66" s="66"/>
      <c r="N66" s="65"/>
    </row>
    <row r="67" spans="1:14" ht="12.75">
      <c r="A67" s="4" t="s">
        <v>89</v>
      </c>
      <c r="B67" s="88">
        <v>868</v>
      </c>
      <c r="C67" s="88">
        <v>487</v>
      </c>
      <c r="D67" s="88">
        <v>381</v>
      </c>
      <c r="E67" s="88">
        <v>810</v>
      </c>
      <c r="F67" s="88">
        <v>58</v>
      </c>
      <c r="G67" s="88">
        <v>27323</v>
      </c>
      <c r="H67" s="88">
        <v>13461</v>
      </c>
      <c r="I67" s="88">
        <v>13862</v>
      </c>
      <c r="J67" s="88">
        <v>23793</v>
      </c>
      <c r="K67" s="88">
        <v>3530</v>
      </c>
      <c r="L67" s="64"/>
      <c r="M67" s="66"/>
      <c r="N67" s="65"/>
    </row>
    <row r="68" spans="1:14" ht="12.75">
      <c r="A68" s="4" t="s">
        <v>90</v>
      </c>
      <c r="B68" s="88">
        <v>719</v>
      </c>
      <c r="C68" s="88">
        <v>384</v>
      </c>
      <c r="D68" s="88">
        <v>335</v>
      </c>
      <c r="E68" s="88">
        <v>645</v>
      </c>
      <c r="F68" s="88">
        <v>74</v>
      </c>
      <c r="G68" s="88">
        <v>23000</v>
      </c>
      <c r="H68" s="88">
        <v>10877</v>
      </c>
      <c r="I68" s="88">
        <v>12123</v>
      </c>
      <c r="J68" s="88">
        <v>19960</v>
      </c>
      <c r="K68" s="88">
        <v>3040</v>
      </c>
      <c r="L68" s="64"/>
      <c r="M68" s="66"/>
      <c r="N68" s="65"/>
    </row>
    <row r="69" spans="1:14" ht="12.75">
      <c r="A69" s="4" t="s">
        <v>91</v>
      </c>
      <c r="B69" s="88">
        <v>1139</v>
      </c>
      <c r="C69" s="88">
        <v>628</v>
      </c>
      <c r="D69" s="88">
        <v>511</v>
      </c>
      <c r="E69" s="88">
        <v>978</v>
      </c>
      <c r="F69" s="88">
        <v>161</v>
      </c>
      <c r="G69" s="88">
        <v>33364</v>
      </c>
      <c r="H69" s="88">
        <v>17824</v>
      </c>
      <c r="I69" s="88">
        <v>15540</v>
      </c>
      <c r="J69" s="88">
        <v>28702</v>
      </c>
      <c r="K69" s="88">
        <v>4662</v>
      </c>
      <c r="L69" s="64"/>
      <c r="M69" s="66"/>
      <c r="N69" s="65"/>
    </row>
    <row r="70" spans="1:14" ht="12.75">
      <c r="A70" s="4" t="s">
        <v>92</v>
      </c>
      <c r="B70" s="88">
        <v>942</v>
      </c>
      <c r="C70" s="88">
        <v>498</v>
      </c>
      <c r="D70" s="88">
        <v>444</v>
      </c>
      <c r="E70" s="88">
        <v>860</v>
      </c>
      <c r="F70" s="88">
        <v>82</v>
      </c>
      <c r="G70" s="88">
        <v>30253</v>
      </c>
      <c r="H70" s="88">
        <v>15898</v>
      </c>
      <c r="I70" s="88">
        <v>14355</v>
      </c>
      <c r="J70" s="88">
        <v>25904</v>
      </c>
      <c r="K70" s="88">
        <v>4349</v>
      </c>
      <c r="L70" s="64"/>
      <c r="M70" s="66"/>
      <c r="N70" s="65"/>
    </row>
    <row r="71" spans="1:14" ht="12.75">
      <c r="A71" s="4" t="s">
        <v>93</v>
      </c>
      <c r="B71" s="88">
        <v>747</v>
      </c>
      <c r="C71" s="88">
        <v>359</v>
      </c>
      <c r="D71" s="88">
        <v>388</v>
      </c>
      <c r="E71" s="88">
        <v>693</v>
      </c>
      <c r="F71" s="88">
        <v>54</v>
      </c>
      <c r="G71" s="88">
        <v>25267</v>
      </c>
      <c r="H71" s="88">
        <v>11972</v>
      </c>
      <c r="I71" s="88">
        <v>13295</v>
      </c>
      <c r="J71" s="88">
        <v>21958</v>
      </c>
      <c r="K71" s="88">
        <v>3309</v>
      </c>
      <c r="L71" s="64"/>
      <c r="M71" s="66"/>
      <c r="N71" s="65"/>
    </row>
    <row r="72" spans="1:14" ht="12.75">
      <c r="A72" s="4" t="s">
        <v>94</v>
      </c>
      <c r="B72" s="88">
        <v>691</v>
      </c>
      <c r="C72" s="88">
        <v>351</v>
      </c>
      <c r="D72" s="88">
        <v>340</v>
      </c>
      <c r="E72" s="88">
        <v>620</v>
      </c>
      <c r="F72" s="88">
        <v>71</v>
      </c>
      <c r="G72" s="88">
        <v>21276</v>
      </c>
      <c r="H72" s="88">
        <v>9728</v>
      </c>
      <c r="I72" s="88">
        <v>11548</v>
      </c>
      <c r="J72" s="88">
        <v>18837</v>
      </c>
      <c r="K72" s="88">
        <v>2439</v>
      </c>
      <c r="L72" s="64"/>
      <c r="M72" s="66"/>
      <c r="N72" s="65"/>
    </row>
    <row r="73" spans="1:14" ht="12.75">
      <c r="A73" s="4" t="s">
        <v>95</v>
      </c>
      <c r="B73" s="88">
        <v>756</v>
      </c>
      <c r="C73" s="88">
        <v>364</v>
      </c>
      <c r="D73" s="88">
        <v>392</v>
      </c>
      <c r="E73" s="88">
        <v>684</v>
      </c>
      <c r="F73" s="88">
        <v>72</v>
      </c>
      <c r="G73" s="88">
        <v>27219</v>
      </c>
      <c r="H73" s="88">
        <v>12892</v>
      </c>
      <c r="I73" s="88">
        <v>14327</v>
      </c>
      <c r="J73" s="88">
        <v>24370</v>
      </c>
      <c r="K73" s="88">
        <v>2849</v>
      </c>
      <c r="L73" s="64"/>
      <c r="M73" s="66"/>
      <c r="N73" s="65"/>
    </row>
    <row r="74" spans="1:14" ht="12.75">
      <c r="A74" s="4" t="s">
        <v>96</v>
      </c>
      <c r="B74" s="88">
        <v>888</v>
      </c>
      <c r="C74" s="88">
        <v>495</v>
      </c>
      <c r="D74" s="88">
        <v>393</v>
      </c>
      <c r="E74" s="88">
        <v>824</v>
      </c>
      <c r="F74" s="88">
        <v>64</v>
      </c>
      <c r="G74" s="88">
        <v>25362</v>
      </c>
      <c r="H74" s="88">
        <v>11936</v>
      </c>
      <c r="I74" s="88">
        <v>13426</v>
      </c>
      <c r="J74" s="88">
        <v>22182</v>
      </c>
      <c r="K74" s="88">
        <v>3180</v>
      </c>
      <c r="L74" s="64"/>
      <c r="M74" s="66"/>
      <c r="N74" s="65"/>
    </row>
    <row r="75" spans="1:14" ht="12.75">
      <c r="A75" s="4" t="s">
        <v>97</v>
      </c>
      <c r="B75" s="88">
        <v>854</v>
      </c>
      <c r="C75" s="88">
        <v>400</v>
      </c>
      <c r="D75" s="88">
        <v>454</v>
      </c>
      <c r="E75" s="88">
        <v>782</v>
      </c>
      <c r="F75" s="88">
        <v>72</v>
      </c>
      <c r="G75" s="88">
        <v>27072</v>
      </c>
      <c r="H75" s="88">
        <v>12881</v>
      </c>
      <c r="I75" s="88">
        <v>14191</v>
      </c>
      <c r="J75" s="88">
        <v>23758</v>
      </c>
      <c r="K75" s="88">
        <v>3314</v>
      </c>
      <c r="L75" s="64"/>
      <c r="M75" s="66"/>
      <c r="N75" s="65"/>
    </row>
    <row r="76" spans="1:14" ht="12.75">
      <c r="A76" s="4" t="s">
        <v>98</v>
      </c>
      <c r="B76" s="88">
        <v>864</v>
      </c>
      <c r="C76" s="88">
        <v>459</v>
      </c>
      <c r="D76" s="88">
        <v>405</v>
      </c>
      <c r="E76" s="88">
        <v>811</v>
      </c>
      <c r="F76" s="88">
        <v>53</v>
      </c>
      <c r="G76" s="88">
        <v>27838</v>
      </c>
      <c r="H76" s="88">
        <v>13960</v>
      </c>
      <c r="I76" s="88">
        <v>13878</v>
      </c>
      <c r="J76" s="88">
        <v>25162</v>
      </c>
      <c r="K76" s="88">
        <v>2676</v>
      </c>
      <c r="L76" s="64"/>
      <c r="M76" s="66"/>
      <c r="N76" s="65"/>
    </row>
    <row r="77" spans="1:14" ht="12.75">
      <c r="A77" s="4" t="s">
        <v>99</v>
      </c>
      <c r="B77" s="88">
        <v>919</v>
      </c>
      <c r="C77" s="88">
        <v>383</v>
      </c>
      <c r="D77" s="88">
        <v>536</v>
      </c>
      <c r="E77" s="88">
        <v>839</v>
      </c>
      <c r="F77" s="88">
        <v>80</v>
      </c>
      <c r="G77" s="88">
        <v>26054</v>
      </c>
      <c r="H77" s="88">
        <v>12828</v>
      </c>
      <c r="I77" s="88">
        <v>13226</v>
      </c>
      <c r="J77" s="88">
        <v>22568</v>
      </c>
      <c r="K77" s="88">
        <v>3486</v>
      </c>
      <c r="L77" s="64"/>
      <c r="M77" s="66"/>
      <c r="N77" s="65"/>
    </row>
    <row r="78" spans="1:14" ht="12.75">
      <c r="A78" s="4" t="s">
        <v>100</v>
      </c>
      <c r="B78" s="88">
        <v>704</v>
      </c>
      <c r="C78" s="88">
        <v>337</v>
      </c>
      <c r="D78" s="88">
        <v>367</v>
      </c>
      <c r="E78" s="88">
        <v>648</v>
      </c>
      <c r="F78" s="88">
        <v>56</v>
      </c>
      <c r="G78" s="88">
        <v>25300</v>
      </c>
      <c r="H78" s="88">
        <v>12224</v>
      </c>
      <c r="I78" s="88">
        <v>13076</v>
      </c>
      <c r="J78" s="88">
        <v>22447</v>
      </c>
      <c r="K78" s="88">
        <v>2853</v>
      </c>
      <c r="L78" s="64"/>
      <c r="M78" s="66"/>
      <c r="N78" s="65"/>
    </row>
    <row r="79" spans="1:14" ht="12.75">
      <c r="A79" s="4" t="s">
        <v>101</v>
      </c>
      <c r="B79" s="88">
        <v>826</v>
      </c>
      <c r="C79" s="88">
        <v>398</v>
      </c>
      <c r="D79" s="88">
        <v>428</v>
      </c>
      <c r="E79" s="88">
        <v>737</v>
      </c>
      <c r="F79" s="88">
        <v>89</v>
      </c>
      <c r="G79" s="88">
        <v>25968</v>
      </c>
      <c r="H79" s="88">
        <v>12604</v>
      </c>
      <c r="I79" s="88">
        <v>13364</v>
      </c>
      <c r="J79" s="88">
        <v>23232</v>
      </c>
      <c r="K79" s="88">
        <v>2736</v>
      </c>
      <c r="L79" s="64"/>
      <c r="M79" s="66"/>
      <c r="N79" s="65"/>
    </row>
    <row r="80" spans="1:14" ht="12.75">
      <c r="A80" s="4" t="s">
        <v>102</v>
      </c>
      <c r="B80" s="88">
        <v>711</v>
      </c>
      <c r="C80" s="88">
        <v>359</v>
      </c>
      <c r="D80" s="88">
        <v>352</v>
      </c>
      <c r="E80" s="88">
        <v>654</v>
      </c>
      <c r="F80" s="88">
        <v>57</v>
      </c>
      <c r="G80" s="88">
        <v>23561</v>
      </c>
      <c r="H80" s="88">
        <v>11143</v>
      </c>
      <c r="I80" s="88">
        <v>12418</v>
      </c>
      <c r="J80" s="88">
        <v>20928</v>
      </c>
      <c r="K80" s="88">
        <v>2633</v>
      </c>
      <c r="L80" s="64"/>
      <c r="M80" s="66"/>
      <c r="N80" s="65"/>
    </row>
    <row r="81" spans="1:14" s="69" customFormat="1" ht="12.75">
      <c r="A81" s="61" t="s">
        <v>103</v>
      </c>
      <c r="B81" s="88">
        <v>1336</v>
      </c>
      <c r="C81" s="88">
        <v>713</v>
      </c>
      <c r="D81" s="88">
        <v>623</v>
      </c>
      <c r="E81" s="88">
        <v>1235</v>
      </c>
      <c r="F81" s="88">
        <v>101</v>
      </c>
      <c r="G81" s="88">
        <v>39920</v>
      </c>
      <c r="H81" s="88">
        <v>20040</v>
      </c>
      <c r="I81" s="88">
        <v>19880</v>
      </c>
      <c r="J81" s="88">
        <v>34848</v>
      </c>
      <c r="K81" s="88">
        <v>5072</v>
      </c>
      <c r="L81" s="67"/>
      <c r="M81" s="66"/>
      <c r="N81" s="68"/>
    </row>
    <row r="82" spans="1:14" s="69" customFormat="1" ht="12.75">
      <c r="A82" s="61" t="s">
        <v>104</v>
      </c>
      <c r="B82" s="88">
        <v>1167</v>
      </c>
      <c r="C82" s="88">
        <v>644</v>
      </c>
      <c r="D82" s="88">
        <v>523</v>
      </c>
      <c r="E82" s="88">
        <v>1073</v>
      </c>
      <c r="F82" s="88">
        <v>94</v>
      </c>
      <c r="G82" s="88">
        <v>35535</v>
      </c>
      <c r="H82" s="88">
        <v>18451</v>
      </c>
      <c r="I82" s="88">
        <v>17084</v>
      </c>
      <c r="J82" s="88">
        <v>30721</v>
      </c>
      <c r="K82" s="88">
        <v>4814</v>
      </c>
      <c r="L82" s="67"/>
      <c r="M82" s="66"/>
      <c r="N82" s="68"/>
    </row>
    <row r="83" spans="1:14" s="69" customFormat="1" ht="12.75">
      <c r="A83" s="61" t="s">
        <v>105</v>
      </c>
      <c r="B83" s="88">
        <v>665</v>
      </c>
      <c r="C83" s="88">
        <v>347</v>
      </c>
      <c r="D83" s="88">
        <v>318</v>
      </c>
      <c r="E83" s="88">
        <v>611</v>
      </c>
      <c r="F83" s="88">
        <v>54</v>
      </c>
      <c r="G83" s="88">
        <v>22018</v>
      </c>
      <c r="H83" s="88">
        <v>10422</v>
      </c>
      <c r="I83" s="88">
        <v>11596</v>
      </c>
      <c r="J83" s="88">
        <v>19268</v>
      </c>
      <c r="K83" s="88">
        <v>2750</v>
      </c>
      <c r="L83" s="67"/>
      <c r="M83" s="66"/>
      <c r="N83" s="68"/>
    </row>
    <row r="84" spans="1:14" s="69" customFormat="1" ht="12.75">
      <c r="A84" s="61" t="s">
        <v>106</v>
      </c>
      <c r="B84" s="88">
        <v>1015</v>
      </c>
      <c r="C84" s="88">
        <v>564</v>
      </c>
      <c r="D84" s="88">
        <v>451</v>
      </c>
      <c r="E84" s="88">
        <v>938</v>
      </c>
      <c r="F84" s="88">
        <v>77</v>
      </c>
      <c r="G84" s="88">
        <v>23704</v>
      </c>
      <c r="H84" s="88">
        <v>10087</v>
      </c>
      <c r="I84" s="88">
        <v>13617</v>
      </c>
      <c r="J84" s="88">
        <v>21294</v>
      </c>
      <c r="K84" s="88">
        <v>2410</v>
      </c>
      <c r="L84" s="67"/>
      <c r="M84" s="66"/>
      <c r="N84" s="68"/>
    </row>
    <row r="85" spans="1:14" s="69" customFormat="1" ht="12.75">
      <c r="A85" s="61" t="s">
        <v>107</v>
      </c>
      <c r="B85" s="88">
        <v>884</v>
      </c>
      <c r="C85" s="88">
        <v>385</v>
      </c>
      <c r="D85" s="88">
        <v>499</v>
      </c>
      <c r="E85" s="88">
        <v>785</v>
      </c>
      <c r="F85" s="88">
        <v>99</v>
      </c>
      <c r="G85" s="88">
        <v>26692</v>
      </c>
      <c r="H85" s="88">
        <v>11817</v>
      </c>
      <c r="I85" s="88">
        <v>14875</v>
      </c>
      <c r="J85" s="88">
        <v>24104</v>
      </c>
      <c r="K85" s="88">
        <v>2588</v>
      </c>
      <c r="L85" s="67"/>
      <c r="M85" s="66"/>
      <c r="N85" s="68"/>
    </row>
    <row r="86" spans="1:14" s="69" customFormat="1" ht="12.75">
      <c r="A86" s="61" t="s">
        <v>108</v>
      </c>
      <c r="B86" s="88">
        <v>838</v>
      </c>
      <c r="C86" s="88">
        <v>392</v>
      </c>
      <c r="D86" s="88">
        <v>446</v>
      </c>
      <c r="E86" s="88">
        <v>736</v>
      </c>
      <c r="F86" s="88">
        <v>102</v>
      </c>
      <c r="G86" s="88">
        <v>23977</v>
      </c>
      <c r="H86" s="88">
        <v>10125</v>
      </c>
      <c r="I86" s="88">
        <v>13852</v>
      </c>
      <c r="J86" s="88">
        <v>21463</v>
      </c>
      <c r="K86" s="88">
        <v>2514</v>
      </c>
      <c r="L86" s="67"/>
      <c r="M86" s="66"/>
      <c r="N86" s="68"/>
    </row>
    <row r="87" spans="1:14" s="69" customFormat="1" ht="12.75">
      <c r="A87" s="61" t="s">
        <v>109</v>
      </c>
      <c r="B87" s="88">
        <v>1095</v>
      </c>
      <c r="C87" s="88">
        <v>663</v>
      </c>
      <c r="D87" s="88">
        <v>432</v>
      </c>
      <c r="E87" s="88">
        <v>1033</v>
      </c>
      <c r="F87" s="88">
        <v>62</v>
      </c>
      <c r="G87" s="88">
        <v>25819</v>
      </c>
      <c r="H87" s="88">
        <v>11321</v>
      </c>
      <c r="I87" s="88">
        <v>14498</v>
      </c>
      <c r="J87" s="88">
        <v>23543</v>
      </c>
      <c r="K87" s="88">
        <v>2276</v>
      </c>
      <c r="L87" s="67"/>
      <c r="M87" s="66"/>
      <c r="N87" s="68"/>
    </row>
    <row r="88" spans="1:14" s="69" customFormat="1" ht="12.75">
      <c r="A88" s="61" t="s">
        <v>110</v>
      </c>
      <c r="B88" s="88">
        <v>728</v>
      </c>
      <c r="C88" s="88">
        <v>352</v>
      </c>
      <c r="D88" s="88">
        <v>376</v>
      </c>
      <c r="E88" s="88">
        <v>670</v>
      </c>
      <c r="F88" s="88">
        <v>58</v>
      </c>
      <c r="G88" s="88">
        <v>23787</v>
      </c>
      <c r="H88" s="88">
        <v>10398</v>
      </c>
      <c r="I88" s="88">
        <v>13389</v>
      </c>
      <c r="J88" s="88">
        <v>21483</v>
      </c>
      <c r="K88" s="88">
        <v>2304</v>
      </c>
      <c r="L88" s="67"/>
      <c r="M88" s="66"/>
      <c r="N88" s="68"/>
    </row>
    <row r="89" spans="1:14" s="69" customFormat="1" ht="12.75">
      <c r="A89" s="61" t="s">
        <v>111</v>
      </c>
      <c r="B89" s="88">
        <v>873</v>
      </c>
      <c r="C89" s="88">
        <v>398</v>
      </c>
      <c r="D89" s="88">
        <v>475</v>
      </c>
      <c r="E89" s="88">
        <v>806</v>
      </c>
      <c r="F89" s="88">
        <v>67</v>
      </c>
      <c r="G89" s="88">
        <v>23767</v>
      </c>
      <c r="H89" s="88">
        <v>10605</v>
      </c>
      <c r="I89" s="88">
        <v>13162</v>
      </c>
      <c r="J89" s="88">
        <v>21280</v>
      </c>
      <c r="K89" s="88">
        <v>2487</v>
      </c>
      <c r="L89" s="67"/>
      <c r="M89" s="66"/>
      <c r="N89" s="68"/>
    </row>
    <row r="90" spans="1:14" s="69" customFormat="1" ht="12.75">
      <c r="A90" s="61" t="s">
        <v>112</v>
      </c>
      <c r="B90" s="88">
        <v>673</v>
      </c>
      <c r="C90" s="88">
        <v>310</v>
      </c>
      <c r="D90" s="88">
        <v>363</v>
      </c>
      <c r="E90" s="88">
        <v>631</v>
      </c>
      <c r="F90" s="88">
        <v>42</v>
      </c>
      <c r="G90" s="88">
        <v>22812</v>
      </c>
      <c r="H90" s="88">
        <v>9903</v>
      </c>
      <c r="I90" s="88">
        <v>12909</v>
      </c>
      <c r="J90" s="88">
        <v>20686</v>
      </c>
      <c r="K90" s="88">
        <v>2126</v>
      </c>
      <c r="L90" s="67"/>
      <c r="M90" s="66"/>
      <c r="N90" s="68"/>
    </row>
    <row r="91" spans="1:14" s="69" customFormat="1" ht="12.75">
      <c r="A91" s="61" t="s">
        <v>113</v>
      </c>
      <c r="B91" s="88">
        <v>680</v>
      </c>
      <c r="C91" s="88">
        <v>356</v>
      </c>
      <c r="D91" s="88">
        <v>324</v>
      </c>
      <c r="E91" s="88">
        <v>622</v>
      </c>
      <c r="F91" s="88">
        <v>58</v>
      </c>
      <c r="G91" s="88">
        <v>22099</v>
      </c>
      <c r="H91" s="88">
        <v>9787</v>
      </c>
      <c r="I91" s="88">
        <v>12312</v>
      </c>
      <c r="J91" s="88">
        <v>20278</v>
      </c>
      <c r="K91" s="88">
        <v>1821</v>
      </c>
      <c r="L91" s="67"/>
      <c r="M91" s="66"/>
      <c r="N91" s="68"/>
    </row>
    <row r="92" spans="1:14" s="69" customFormat="1" ht="12.75">
      <c r="A92" s="61" t="s">
        <v>114</v>
      </c>
      <c r="B92" s="88">
        <v>579</v>
      </c>
      <c r="C92" s="88">
        <v>296</v>
      </c>
      <c r="D92" s="88">
        <v>283</v>
      </c>
      <c r="E92" s="88">
        <v>530</v>
      </c>
      <c r="F92" s="88">
        <v>49</v>
      </c>
      <c r="G92" s="88">
        <v>22463</v>
      </c>
      <c r="H92" s="88">
        <v>10815</v>
      </c>
      <c r="I92" s="88">
        <v>11648</v>
      </c>
      <c r="J92" s="88">
        <v>18463</v>
      </c>
      <c r="K92" s="88">
        <v>4000</v>
      </c>
      <c r="L92" s="67"/>
      <c r="M92" s="66"/>
      <c r="N92" s="68"/>
    </row>
    <row r="93" spans="1:19" s="59" customFormat="1" ht="12.75">
      <c r="A93" s="58" t="s">
        <v>115</v>
      </c>
      <c r="B93" s="88">
        <v>814</v>
      </c>
      <c r="C93" s="88">
        <v>405</v>
      </c>
      <c r="D93" s="88">
        <v>409</v>
      </c>
      <c r="E93" s="88">
        <v>748</v>
      </c>
      <c r="F93" s="88">
        <v>66</v>
      </c>
      <c r="G93" s="88">
        <v>30493</v>
      </c>
      <c r="H93" s="88">
        <v>14303</v>
      </c>
      <c r="I93" s="88">
        <v>16190</v>
      </c>
      <c r="J93" s="88">
        <v>26864</v>
      </c>
      <c r="K93" s="88">
        <v>3629</v>
      </c>
      <c r="L93" s="64"/>
      <c r="M93" s="66"/>
      <c r="N93" s="65"/>
      <c r="O93" s="63">
        <f>+SUM(D93:D104)</f>
        <v>5608</v>
      </c>
      <c r="P93" s="63">
        <f>+SUM(E93:E104)</f>
        <v>9003</v>
      </c>
      <c r="Q93" s="63">
        <f>+SUM(F93:F104)</f>
        <v>834</v>
      </c>
      <c r="R93" s="63">
        <f>+SUM(G93:G104)</f>
        <v>318830</v>
      </c>
      <c r="S93" s="63"/>
    </row>
    <row r="94" spans="1:14" s="59" customFormat="1" ht="12.75">
      <c r="A94" s="58" t="s">
        <v>116</v>
      </c>
      <c r="B94" s="88">
        <v>763</v>
      </c>
      <c r="C94" s="88">
        <v>380</v>
      </c>
      <c r="D94" s="88">
        <v>383</v>
      </c>
      <c r="E94" s="88">
        <v>706</v>
      </c>
      <c r="F94" s="88">
        <v>57</v>
      </c>
      <c r="G94" s="88">
        <v>25720</v>
      </c>
      <c r="H94" s="88">
        <v>11345</v>
      </c>
      <c r="I94" s="88">
        <v>14375</v>
      </c>
      <c r="J94" s="88">
        <v>23275</v>
      </c>
      <c r="K94" s="88">
        <v>2445</v>
      </c>
      <c r="L94" s="64"/>
      <c r="M94" s="66"/>
      <c r="N94" s="65"/>
    </row>
    <row r="95" spans="1:14" s="59" customFormat="1" ht="12.75">
      <c r="A95" s="58" t="s">
        <v>117</v>
      </c>
      <c r="B95" s="88">
        <v>755</v>
      </c>
      <c r="C95" s="88">
        <v>361</v>
      </c>
      <c r="D95" s="88">
        <v>394</v>
      </c>
      <c r="E95" s="88">
        <v>688</v>
      </c>
      <c r="F95" s="88">
        <v>67</v>
      </c>
      <c r="G95" s="88">
        <v>26727</v>
      </c>
      <c r="H95" s="88">
        <v>11156</v>
      </c>
      <c r="I95" s="88">
        <v>15571</v>
      </c>
      <c r="J95" s="88">
        <v>24129</v>
      </c>
      <c r="K95" s="88">
        <v>2598</v>
      </c>
      <c r="L95" s="64"/>
      <c r="M95" s="66"/>
      <c r="N95" s="65"/>
    </row>
    <row r="96" spans="1:14" s="59" customFormat="1" ht="12.75">
      <c r="A96" s="58" t="s">
        <v>118</v>
      </c>
      <c r="B96" s="88">
        <v>853</v>
      </c>
      <c r="C96" s="88">
        <v>456</v>
      </c>
      <c r="D96" s="88">
        <v>397</v>
      </c>
      <c r="E96" s="88">
        <v>785</v>
      </c>
      <c r="F96" s="88">
        <v>68</v>
      </c>
      <c r="G96" s="88">
        <v>24891</v>
      </c>
      <c r="H96" s="88">
        <v>10445</v>
      </c>
      <c r="I96" s="88">
        <v>14446</v>
      </c>
      <c r="J96" s="88">
        <v>22155</v>
      </c>
      <c r="K96" s="88">
        <v>2736</v>
      </c>
      <c r="L96" s="64"/>
      <c r="M96" s="66"/>
      <c r="N96" s="65"/>
    </row>
    <row r="97" spans="1:14" s="59" customFormat="1" ht="12.75">
      <c r="A97" s="58" t="s">
        <v>119</v>
      </c>
      <c r="B97" s="88">
        <v>904</v>
      </c>
      <c r="C97" s="88">
        <v>427</v>
      </c>
      <c r="D97" s="88">
        <v>477</v>
      </c>
      <c r="E97" s="88">
        <v>817</v>
      </c>
      <c r="F97" s="88">
        <v>87</v>
      </c>
      <c r="G97" s="88">
        <v>27791</v>
      </c>
      <c r="H97" s="88">
        <v>10619</v>
      </c>
      <c r="I97" s="88">
        <v>17172</v>
      </c>
      <c r="J97" s="88">
        <v>25055</v>
      </c>
      <c r="K97" s="88">
        <v>2736</v>
      </c>
      <c r="L97" s="64"/>
      <c r="M97" s="66"/>
      <c r="N97" s="65"/>
    </row>
    <row r="98" spans="1:14" s="59" customFormat="1" ht="12.75">
      <c r="A98" s="58" t="s">
        <v>120</v>
      </c>
      <c r="B98" s="88">
        <v>752</v>
      </c>
      <c r="C98" s="88">
        <v>328</v>
      </c>
      <c r="D98" s="88">
        <v>424</v>
      </c>
      <c r="E98" s="88">
        <v>676</v>
      </c>
      <c r="F98" s="88">
        <v>76</v>
      </c>
      <c r="G98" s="88">
        <v>26132</v>
      </c>
      <c r="H98" s="88">
        <v>9561</v>
      </c>
      <c r="I98" s="88">
        <v>16571</v>
      </c>
      <c r="J98" s="88">
        <v>23620</v>
      </c>
      <c r="K98" s="88">
        <v>2512</v>
      </c>
      <c r="L98" s="64"/>
      <c r="M98" s="66"/>
      <c r="N98" s="65"/>
    </row>
    <row r="99" spans="1:14" s="59" customFormat="1" ht="12.75">
      <c r="A99" s="58" t="s">
        <v>121</v>
      </c>
      <c r="B99" s="88">
        <v>964</v>
      </c>
      <c r="C99" s="88">
        <v>408</v>
      </c>
      <c r="D99" s="88">
        <v>556</v>
      </c>
      <c r="E99" s="88">
        <v>892</v>
      </c>
      <c r="F99" s="88">
        <v>72</v>
      </c>
      <c r="G99" s="88">
        <v>28731</v>
      </c>
      <c r="H99" s="88">
        <v>10333</v>
      </c>
      <c r="I99" s="88">
        <v>18398</v>
      </c>
      <c r="J99" s="88">
        <v>25911</v>
      </c>
      <c r="K99" s="88">
        <v>2820</v>
      </c>
      <c r="L99" s="64"/>
      <c r="M99" s="66"/>
      <c r="N99" s="65"/>
    </row>
    <row r="100" spans="1:14" s="59" customFormat="1" ht="12.75">
      <c r="A100" s="58" t="s">
        <v>122</v>
      </c>
      <c r="B100" s="88">
        <v>725</v>
      </c>
      <c r="C100" s="88">
        <v>289</v>
      </c>
      <c r="D100" s="88">
        <v>436</v>
      </c>
      <c r="E100" s="88">
        <v>650</v>
      </c>
      <c r="F100" s="88">
        <v>75</v>
      </c>
      <c r="G100" s="88">
        <v>23645</v>
      </c>
      <c r="H100" s="88">
        <v>8082</v>
      </c>
      <c r="I100" s="88">
        <v>15563</v>
      </c>
      <c r="J100" s="88">
        <v>21336</v>
      </c>
      <c r="K100" s="88">
        <v>2309</v>
      </c>
      <c r="L100" s="64"/>
      <c r="M100" s="66"/>
      <c r="N100" s="65"/>
    </row>
    <row r="101" spans="1:14" s="59" customFormat="1" ht="12.75">
      <c r="A101" s="58" t="s">
        <v>123</v>
      </c>
      <c r="B101" s="88">
        <v>923</v>
      </c>
      <c r="C101" s="88">
        <v>373</v>
      </c>
      <c r="D101" s="88">
        <v>550</v>
      </c>
      <c r="E101" s="88">
        <v>850</v>
      </c>
      <c r="F101" s="88">
        <v>73</v>
      </c>
      <c r="G101" s="88">
        <v>26980</v>
      </c>
      <c r="H101" s="88">
        <v>8890</v>
      </c>
      <c r="I101" s="88">
        <v>18090</v>
      </c>
      <c r="J101" s="88">
        <v>24024</v>
      </c>
      <c r="K101" s="88">
        <v>2956</v>
      </c>
      <c r="L101" s="64"/>
      <c r="M101" s="66"/>
      <c r="N101" s="65"/>
    </row>
    <row r="102" spans="1:14" s="59" customFormat="1" ht="12.75">
      <c r="A102" s="58" t="s">
        <v>124</v>
      </c>
      <c r="B102" s="88">
        <v>787</v>
      </c>
      <c r="C102" s="88">
        <v>296</v>
      </c>
      <c r="D102" s="88">
        <v>491</v>
      </c>
      <c r="E102" s="88">
        <v>726</v>
      </c>
      <c r="F102" s="88">
        <v>61</v>
      </c>
      <c r="G102" s="88">
        <v>26583</v>
      </c>
      <c r="H102" s="88">
        <v>8089</v>
      </c>
      <c r="I102" s="88">
        <v>18494</v>
      </c>
      <c r="J102" s="88">
        <v>24025</v>
      </c>
      <c r="K102" s="88">
        <v>2558</v>
      </c>
      <c r="L102" s="64"/>
      <c r="M102" s="66"/>
      <c r="N102" s="65"/>
    </row>
    <row r="103" spans="1:14" s="59" customFormat="1" ht="12.75">
      <c r="A103" s="58" t="s">
        <v>125</v>
      </c>
      <c r="B103" s="88">
        <v>800</v>
      </c>
      <c r="C103" s="88">
        <v>275</v>
      </c>
      <c r="D103" s="88">
        <v>525</v>
      </c>
      <c r="E103" s="88">
        <v>740</v>
      </c>
      <c r="F103" s="88">
        <v>60</v>
      </c>
      <c r="G103" s="88">
        <v>25268</v>
      </c>
      <c r="H103" s="88">
        <v>7543</v>
      </c>
      <c r="I103" s="88">
        <v>17725</v>
      </c>
      <c r="J103" s="88">
        <v>22770</v>
      </c>
      <c r="K103" s="88">
        <v>2498</v>
      </c>
      <c r="L103" s="64"/>
      <c r="M103" s="66"/>
      <c r="N103" s="65"/>
    </row>
    <row r="104" spans="1:14" s="59" customFormat="1" ht="12.75">
      <c r="A104" s="58" t="s">
        <v>126</v>
      </c>
      <c r="B104" s="88">
        <v>797</v>
      </c>
      <c r="C104" s="88">
        <v>231</v>
      </c>
      <c r="D104" s="88">
        <v>566</v>
      </c>
      <c r="E104" s="88">
        <v>725</v>
      </c>
      <c r="F104" s="88">
        <v>72</v>
      </c>
      <c r="G104" s="88">
        <v>25869</v>
      </c>
      <c r="H104" s="88">
        <v>7153</v>
      </c>
      <c r="I104" s="88">
        <v>18716</v>
      </c>
      <c r="J104" s="88">
        <v>23105</v>
      </c>
      <c r="K104" s="88">
        <v>2764</v>
      </c>
      <c r="L104" s="64"/>
      <c r="M104" s="66"/>
      <c r="N104" s="65"/>
    </row>
    <row r="105" spans="1:18" ht="12.75">
      <c r="A105" s="60" t="s">
        <v>127</v>
      </c>
      <c r="B105" s="88">
        <v>961</v>
      </c>
      <c r="C105" s="88">
        <v>285</v>
      </c>
      <c r="D105" s="88">
        <v>676</v>
      </c>
      <c r="E105" s="88">
        <v>882</v>
      </c>
      <c r="F105" s="88">
        <v>79</v>
      </c>
      <c r="G105" s="88">
        <v>33379</v>
      </c>
      <c r="H105" s="88">
        <v>8912</v>
      </c>
      <c r="I105" s="88">
        <v>24467</v>
      </c>
      <c r="J105" s="88">
        <v>29688</v>
      </c>
      <c r="K105" s="88">
        <v>3691</v>
      </c>
      <c r="L105" s="64"/>
      <c r="M105" s="66"/>
      <c r="N105" s="65"/>
      <c r="O105" s="63">
        <f>+SUM(D105:D116)</f>
        <v>9025</v>
      </c>
      <c r="P105" s="63">
        <f>+SUM(E105:E116)</f>
        <v>10112</v>
      </c>
      <c r="Q105" s="63">
        <f>+SUM(F105:F116)</f>
        <v>911</v>
      </c>
      <c r="R105" s="63">
        <f>+SUM(G105:G116)</f>
        <v>355556</v>
      </c>
    </row>
    <row r="106" spans="1:18" ht="12.75">
      <c r="A106" s="60" t="s">
        <v>128</v>
      </c>
      <c r="B106" s="88">
        <v>762</v>
      </c>
      <c r="C106" s="88">
        <v>188</v>
      </c>
      <c r="D106" s="88">
        <v>574</v>
      </c>
      <c r="E106" s="88">
        <v>691</v>
      </c>
      <c r="F106" s="88">
        <v>71</v>
      </c>
      <c r="G106" s="88">
        <v>30032</v>
      </c>
      <c r="H106" s="88">
        <v>7846</v>
      </c>
      <c r="I106" s="88">
        <v>22186</v>
      </c>
      <c r="J106" s="88">
        <v>26740</v>
      </c>
      <c r="K106" s="88">
        <v>3292</v>
      </c>
      <c r="L106" s="64"/>
      <c r="M106" s="66"/>
      <c r="N106" s="65"/>
      <c r="O106" s="59"/>
      <c r="P106" s="59"/>
      <c r="Q106" s="59"/>
      <c r="R106" s="59"/>
    </row>
    <row r="107" spans="1:18" ht="12.75">
      <c r="A107" s="60" t="s">
        <v>129</v>
      </c>
      <c r="B107" s="88">
        <v>739</v>
      </c>
      <c r="C107" s="88">
        <v>185</v>
      </c>
      <c r="D107" s="88">
        <v>554</v>
      </c>
      <c r="E107" s="88">
        <v>669</v>
      </c>
      <c r="F107" s="88">
        <v>70</v>
      </c>
      <c r="G107" s="88">
        <v>27337</v>
      </c>
      <c r="H107" s="88">
        <v>6594</v>
      </c>
      <c r="I107" s="88">
        <v>20743</v>
      </c>
      <c r="J107" s="88">
        <v>24450</v>
      </c>
      <c r="K107" s="88">
        <v>2887</v>
      </c>
      <c r="L107" s="64"/>
      <c r="M107" s="66"/>
      <c r="N107" s="65"/>
      <c r="O107" s="59"/>
      <c r="P107" s="59"/>
      <c r="Q107" s="59"/>
      <c r="R107" s="59"/>
    </row>
    <row r="108" spans="1:18" ht="12.75">
      <c r="A108" s="60" t="s">
        <v>130</v>
      </c>
      <c r="B108" s="88">
        <v>771</v>
      </c>
      <c r="C108" s="88">
        <v>139</v>
      </c>
      <c r="D108" s="88">
        <v>632</v>
      </c>
      <c r="E108" s="88">
        <v>699</v>
      </c>
      <c r="F108" s="88">
        <v>72</v>
      </c>
      <c r="G108" s="88">
        <v>27284</v>
      </c>
      <c r="H108" s="88">
        <v>6097</v>
      </c>
      <c r="I108" s="88">
        <v>21187</v>
      </c>
      <c r="J108" s="88">
        <v>24230</v>
      </c>
      <c r="K108" s="88">
        <v>3054</v>
      </c>
      <c r="L108" s="64"/>
      <c r="M108" s="66"/>
      <c r="N108" s="65"/>
      <c r="O108" s="59"/>
      <c r="P108" s="59"/>
      <c r="Q108" s="59"/>
      <c r="R108" s="59"/>
    </row>
    <row r="109" spans="1:18" ht="12.75">
      <c r="A109" s="60" t="s">
        <v>131</v>
      </c>
      <c r="B109" s="88">
        <v>919</v>
      </c>
      <c r="C109" s="88">
        <v>154</v>
      </c>
      <c r="D109" s="88">
        <v>765</v>
      </c>
      <c r="E109" s="88">
        <v>836</v>
      </c>
      <c r="F109" s="88">
        <v>83</v>
      </c>
      <c r="G109" s="88">
        <v>29467</v>
      </c>
      <c r="H109" s="88">
        <v>6252</v>
      </c>
      <c r="I109" s="88">
        <v>23215</v>
      </c>
      <c r="J109" s="88">
        <v>26496</v>
      </c>
      <c r="K109" s="88">
        <v>2971</v>
      </c>
      <c r="L109" s="64"/>
      <c r="M109" s="66"/>
      <c r="N109" s="65"/>
      <c r="O109" s="59"/>
      <c r="P109" s="59"/>
      <c r="Q109" s="59"/>
      <c r="R109" s="59"/>
    </row>
    <row r="110" spans="1:18" ht="12.75">
      <c r="A110" s="60" t="s">
        <v>132</v>
      </c>
      <c r="B110" s="88">
        <v>863</v>
      </c>
      <c r="C110" s="88">
        <v>147</v>
      </c>
      <c r="D110" s="88">
        <v>716</v>
      </c>
      <c r="E110" s="88">
        <v>786</v>
      </c>
      <c r="F110" s="88">
        <v>77</v>
      </c>
      <c r="G110" s="88">
        <v>30861</v>
      </c>
      <c r="H110" s="88">
        <v>6454</v>
      </c>
      <c r="I110" s="88">
        <v>24407</v>
      </c>
      <c r="J110" s="88">
        <v>27686</v>
      </c>
      <c r="K110" s="88">
        <v>3175</v>
      </c>
      <c r="L110" s="64"/>
      <c r="M110" s="66"/>
      <c r="N110" s="65"/>
      <c r="O110" s="59"/>
      <c r="P110" s="59"/>
      <c r="Q110" s="59"/>
      <c r="R110" s="59"/>
    </row>
    <row r="111" spans="1:18" ht="12.75">
      <c r="A111" s="60" t="s">
        <v>133</v>
      </c>
      <c r="B111" s="88">
        <v>890</v>
      </c>
      <c r="C111" s="88">
        <v>165</v>
      </c>
      <c r="D111" s="88">
        <v>725</v>
      </c>
      <c r="E111" s="88">
        <v>814</v>
      </c>
      <c r="F111" s="88">
        <v>76</v>
      </c>
      <c r="G111" s="88">
        <v>32736</v>
      </c>
      <c r="H111" s="88">
        <v>6415</v>
      </c>
      <c r="I111" s="88">
        <v>26321</v>
      </c>
      <c r="J111" s="88">
        <v>29463</v>
      </c>
      <c r="K111" s="88">
        <v>3273</v>
      </c>
      <c r="L111" s="64"/>
      <c r="M111" s="66"/>
      <c r="N111" s="65"/>
      <c r="O111" s="59"/>
      <c r="P111" s="59"/>
      <c r="Q111" s="59"/>
      <c r="R111" s="59"/>
    </row>
    <row r="112" spans="1:18" ht="12.75">
      <c r="A112" s="60" t="s">
        <v>134</v>
      </c>
      <c r="B112" s="88">
        <v>1048</v>
      </c>
      <c r="C112" s="88">
        <v>137</v>
      </c>
      <c r="D112" s="88">
        <v>911</v>
      </c>
      <c r="E112" s="88">
        <v>967</v>
      </c>
      <c r="F112" s="88">
        <v>81</v>
      </c>
      <c r="G112" s="88">
        <v>29512</v>
      </c>
      <c r="H112" s="88">
        <v>5925</v>
      </c>
      <c r="I112" s="88">
        <v>23587</v>
      </c>
      <c r="J112" s="88">
        <v>26625</v>
      </c>
      <c r="K112" s="88">
        <v>2887</v>
      </c>
      <c r="L112" s="64"/>
      <c r="M112" s="66"/>
      <c r="N112" s="65"/>
      <c r="O112" s="59"/>
      <c r="P112" s="59"/>
      <c r="Q112" s="59"/>
      <c r="R112" s="59"/>
    </row>
    <row r="113" spans="1:18" ht="12.75">
      <c r="A113" s="60" t="s">
        <v>135</v>
      </c>
      <c r="B113" s="88">
        <v>1171</v>
      </c>
      <c r="C113" s="88">
        <v>170</v>
      </c>
      <c r="D113" s="88">
        <v>1001</v>
      </c>
      <c r="E113" s="88">
        <v>1095</v>
      </c>
      <c r="F113" s="88">
        <v>76</v>
      </c>
      <c r="G113" s="88">
        <v>30867</v>
      </c>
      <c r="H113" s="88">
        <v>6091</v>
      </c>
      <c r="I113" s="88">
        <v>24776</v>
      </c>
      <c r="J113" s="88">
        <v>27812</v>
      </c>
      <c r="K113" s="88">
        <v>3055</v>
      </c>
      <c r="L113" s="64"/>
      <c r="M113" s="66"/>
      <c r="N113" s="65"/>
      <c r="O113" s="59"/>
      <c r="P113" s="59"/>
      <c r="Q113" s="59"/>
      <c r="R113" s="59"/>
    </row>
    <row r="114" spans="1:18" ht="12.75">
      <c r="A114" s="60" t="s">
        <v>136</v>
      </c>
      <c r="B114" s="88">
        <v>1063</v>
      </c>
      <c r="C114" s="88">
        <v>131</v>
      </c>
      <c r="D114" s="88">
        <v>932</v>
      </c>
      <c r="E114" s="88">
        <v>1005</v>
      </c>
      <c r="F114" s="88">
        <v>58</v>
      </c>
      <c r="G114" s="88">
        <v>27564</v>
      </c>
      <c r="H114" s="88">
        <v>5381</v>
      </c>
      <c r="I114" s="88">
        <v>22183</v>
      </c>
      <c r="J114" s="88">
        <v>24967</v>
      </c>
      <c r="K114" s="88">
        <v>2597</v>
      </c>
      <c r="L114" s="64"/>
      <c r="M114" s="66"/>
      <c r="N114" s="65"/>
      <c r="O114" s="59"/>
      <c r="P114" s="59"/>
      <c r="Q114" s="59"/>
      <c r="R114" s="59"/>
    </row>
    <row r="115" spans="1:18" ht="12.75">
      <c r="A115" s="60" t="s">
        <v>137</v>
      </c>
      <c r="B115" s="88">
        <v>949</v>
      </c>
      <c r="C115" s="88">
        <v>123</v>
      </c>
      <c r="D115" s="88">
        <v>826</v>
      </c>
      <c r="E115" s="88">
        <v>865</v>
      </c>
      <c r="F115" s="88">
        <v>84</v>
      </c>
      <c r="G115" s="88">
        <v>28808</v>
      </c>
      <c r="H115" s="88">
        <v>5438</v>
      </c>
      <c r="I115" s="88">
        <v>23370</v>
      </c>
      <c r="J115" s="88">
        <v>25982</v>
      </c>
      <c r="K115" s="88">
        <v>2826</v>
      </c>
      <c r="L115" s="64"/>
      <c r="M115" s="66"/>
      <c r="N115" s="59"/>
      <c r="O115" s="59"/>
      <c r="P115" s="59"/>
      <c r="Q115" s="59"/>
      <c r="R115" s="59"/>
    </row>
    <row r="116" spans="1:18" ht="12.75">
      <c r="A116" s="60" t="s">
        <v>138</v>
      </c>
      <c r="B116" s="88">
        <v>887</v>
      </c>
      <c r="C116" s="88">
        <v>174</v>
      </c>
      <c r="D116" s="88">
        <v>713</v>
      </c>
      <c r="E116" s="88">
        <v>803</v>
      </c>
      <c r="F116" s="88">
        <v>84</v>
      </c>
      <c r="G116" s="88">
        <v>27709</v>
      </c>
      <c r="H116" s="88">
        <v>5549</v>
      </c>
      <c r="I116" s="88">
        <v>22160</v>
      </c>
      <c r="J116" s="88">
        <v>25002</v>
      </c>
      <c r="K116" s="88">
        <v>2707</v>
      </c>
      <c r="L116" s="64"/>
      <c r="M116" s="66"/>
      <c r="N116" s="59"/>
      <c r="O116" s="59"/>
      <c r="P116" s="59"/>
      <c r="Q116" s="59"/>
      <c r="R116" s="59"/>
    </row>
    <row r="117" spans="1:18" ht="12.75">
      <c r="A117" s="62" t="s">
        <v>139</v>
      </c>
      <c r="B117" s="88">
        <v>944</v>
      </c>
      <c r="C117" s="88">
        <v>167</v>
      </c>
      <c r="D117" s="88">
        <v>777</v>
      </c>
      <c r="E117" s="88">
        <v>842</v>
      </c>
      <c r="F117" s="88">
        <v>102</v>
      </c>
      <c r="G117" s="88">
        <v>32569</v>
      </c>
      <c r="H117" s="88">
        <v>6372</v>
      </c>
      <c r="I117" s="88">
        <v>26197</v>
      </c>
      <c r="J117" s="88">
        <v>29294</v>
      </c>
      <c r="K117" s="88">
        <v>3275</v>
      </c>
      <c r="L117" s="64"/>
      <c r="M117" s="66"/>
      <c r="N117" s="63">
        <f>+SUM(C117:C128)</f>
        <v>1894</v>
      </c>
      <c r="O117" s="63">
        <f>+SUM(D117:D128)</f>
        <v>9837</v>
      </c>
      <c r="P117" s="63">
        <f>+SUM(E117:E128)</f>
        <v>10579</v>
      </c>
      <c r="Q117" s="63">
        <f>+SUM(F117:F128)</f>
        <v>1152</v>
      </c>
      <c r="R117" s="63">
        <f>+SUM(G117:G128)</f>
        <v>405385</v>
      </c>
    </row>
    <row r="118" spans="1:18" ht="12.75">
      <c r="A118" s="62" t="s">
        <v>140</v>
      </c>
      <c r="B118" s="88">
        <v>991</v>
      </c>
      <c r="C118" s="88">
        <v>164</v>
      </c>
      <c r="D118" s="88">
        <v>827</v>
      </c>
      <c r="E118" s="88">
        <v>872</v>
      </c>
      <c r="F118" s="88">
        <v>119</v>
      </c>
      <c r="G118" s="88">
        <v>35174</v>
      </c>
      <c r="H118" s="88">
        <v>7690</v>
      </c>
      <c r="I118" s="88">
        <v>27484</v>
      </c>
      <c r="J118" s="88">
        <v>31346</v>
      </c>
      <c r="K118" s="88">
        <v>3828</v>
      </c>
      <c r="L118" s="64"/>
      <c r="M118" s="66"/>
      <c r="N118" s="59"/>
      <c r="O118" s="59"/>
      <c r="P118" s="59"/>
      <c r="Q118" s="59"/>
      <c r="R118" s="59"/>
    </row>
    <row r="119" spans="1:18" ht="12.75">
      <c r="A119" s="62" t="s">
        <v>141</v>
      </c>
      <c r="B119" s="88">
        <v>812</v>
      </c>
      <c r="C119" s="88">
        <v>129</v>
      </c>
      <c r="D119" s="88">
        <v>683</v>
      </c>
      <c r="E119" s="88">
        <v>722</v>
      </c>
      <c r="F119" s="88">
        <v>90</v>
      </c>
      <c r="G119" s="88">
        <v>31877</v>
      </c>
      <c r="H119" s="88">
        <v>6075</v>
      </c>
      <c r="I119" s="88">
        <v>25802</v>
      </c>
      <c r="J119" s="88">
        <v>28478</v>
      </c>
      <c r="K119" s="88">
        <v>3399</v>
      </c>
      <c r="L119" s="64"/>
      <c r="M119" s="66"/>
      <c r="N119" s="59"/>
      <c r="O119" s="59"/>
      <c r="P119" s="59"/>
      <c r="Q119" s="59"/>
      <c r="R119" s="59"/>
    </row>
    <row r="120" spans="1:18" ht="12.75">
      <c r="A120" s="62" t="s">
        <v>142</v>
      </c>
      <c r="B120" s="88">
        <v>1092</v>
      </c>
      <c r="C120" s="88">
        <v>163</v>
      </c>
      <c r="D120" s="88">
        <v>929</v>
      </c>
      <c r="E120" s="88">
        <v>975</v>
      </c>
      <c r="F120" s="88">
        <v>117</v>
      </c>
      <c r="G120" s="88">
        <v>35256</v>
      </c>
      <c r="H120" s="88">
        <v>7131</v>
      </c>
      <c r="I120" s="88">
        <v>28125</v>
      </c>
      <c r="J120" s="88">
        <v>31591</v>
      </c>
      <c r="K120" s="88">
        <v>3665</v>
      </c>
      <c r="L120" s="64"/>
      <c r="M120" s="66"/>
      <c r="N120" s="59"/>
      <c r="O120" s="59"/>
      <c r="P120" s="59"/>
      <c r="Q120" s="59"/>
      <c r="R120" s="59"/>
    </row>
    <row r="121" spans="1:18" ht="12.75">
      <c r="A121" s="62" t="s">
        <v>143</v>
      </c>
      <c r="B121" s="88">
        <v>1470</v>
      </c>
      <c r="C121" s="88">
        <v>267</v>
      </c>
      <c r="D121" s="88">
        <v>1203</v>
      </c>
      <c r="E121" s="88">
        <v>1352</v>
      </c>
      <c r="F121" s="88">
        <v>118</v>
      </c>
      <c r="G121" s="88">
        <v>36406</v>
      </c>
      <c r="H121" s="88">
        <v>6867</v>
      </c>
      <c r="I121" s="88">
        <v>29539</v>
      </c>
      <c r="J121" s="88">
        <v>32527</v>
      </c>
      <c r="K121" s="88">
        <v>3879</v>
      </c>
      <c r="L121" s="64"/>
      <c r="M121" s="66"/>
      <c r="N121" s="59"/>
      <c r="O121" s="59"/>
      <c r="P121" s="59"/>
      <c r="Q121" s="59"/>
      <c r="R121" s="59"/>
    </row>
    <row r="122" spans="1:18" ht="12.75">
      <c r="A122" s="62" t="s">
        <v>144</v>
      </c>
      <c r="B122" s="88">
        <v>902</v>
      </c>
      <c r="C122" s="88">
        <v>131</v>
      </c>
      <c r="D122" s="88">
        <v>771</v>
      </c>
      <c r="E122" s="88">
        <v>818</v>
      </c>
      <c r="F122" s="88">
        <v>84</v>
      </c>
      <c r="G122" s="88">
        <v>37000</v>
      </c>
      <c r="H122" s="88">
        <v>6592</v>
      </c>
      <c r="I122" s="88">
        <v>30408</v>
      </c>
      <c r="J122" s="88">
        <v>33513</v>
      </c>
      <c r="K122" s="88">
        <v>3487</v>
      </c>
      <c r="L122" s="64"/>
      <c r="M122" s="66"/>
      <c r="N122" s="59"/>
      <c r="O122" s="59"/>
      <c r="P122" s="59"/>
      <c r="Q122" s="59"/>
      <c r="R122" s="59"/>
    </row>
    <row r="123" spans="1:18" ht="12.75">
      <c r="A123" s="62" t="s">
        <v>145</v>
      </c>
      <c r="B123" s="88">
        <v>974</v>
      </c>
      <c r="C123" s="88">
        <v>175</v>
      </c>
      <c r="D123" s="88">
        <v>799</v>
      </c>
      <c r="E123" s="88">
        <v>891</v>
      </c>
      <c r="F123" s="88">
        <v>83</v>
      </c>
      <c r="G123" s="88">
        <v>33257</v>
      </c>
      <c r="H123" s="88">
        <v>6037</v>
      </c>
      <c r="I123" s="88">
        <v>27220</v>
      </c>
      <c r="J123" s="88">
        <v>29776</v>
      </c>
      <c r="K123" s="88">
        <v>3481</v>
      </c>
      <c r="L123" s="64"/>
      <c r="M123" s="66"/>
      <c r="N123" s="59"/>
      <c r="O123" s="59"/>
      <c r="P123" s="59"/>
      <c r="Q123" s="59"/>
      <c r="R123" s="59"/>
    </row>
    <row r="124" spans="1:18" ht="12.75">
      <c r="A124" s="62" t="s">
        <v>146</v>
      </c>
      <c r="B124" s="88">
        <v>984</v>
      </c>
      <c r="C124" s="88">
        <v>149</v>
      </c>
      <c r="D124" s="88">
        <v>835</v>
      </c>
      <c r="E124" s="88">
        <v>898</v>
      </c>
      <c r="F124" s="88">
        <v>86</v>
      </c>
      <c r="G124" s="88">
        <v>35586</v>
      </c>
      <c r="H124" s="88">
        <v>6099</v>
      </c>
      <c r="I124" s="88">
        <v>29487</v>
      </c>
      <c r="J124" s="88">
        <v>32074</v>
      </c>
      <c r="K124" s="88">
        <v>3512</v>
      </c>
      <c r="L124" s="64"/>
      <c r="M124" s="66"/>
      <c r="N124" s="59"/>
      <c r="O124" s="59"/>
      <c r="P124" s="59"/>
      <c r="Q124" s="59"/>
      <c r="R124" s="59"/>
    </row>
    <row r="125" spans="1:18" ht="12.75">
      <c r="A125" s="62" t="s">
        <v>147</v>
      </c>
      <c r="B125" s="88">
        <v>976</v>
      </c>
      <c r="C125" s="88">
        <v>154</v>
      </c>
      <c r="D125" s="88">
        <v>822</v>
      </c>
      <c r="E125" s="88">
        <v>891</v>
      </c>
      <c r="F125" s="88">
        <v>85</v>
      </c>
      <c r="G125" s="88">
        <v>34797</v>
      </c>
      <c r="H125" s="88">
        <v>5992</v>
      </c>
      <c r="I125" s="88">
        <v>28805</v>
      </c>
      <c r="J125" s="88">
        <v>30813</v>
      </c>
      <c r="K125" s="88">
        <v>3984</v>
      </c>
      <c r="L125" s="64"/>
      <c r="M125" s="66"/>
      <c r="N125" s="59"/>
      <c r="O125" s="59"/>
      <c r="P125" s="59"/>
      <c r="Q125" s="59"/>
      <c r="R125" s="59"/>
    </row>
    <row r="126" spans="1:18" ht="12.75">
      <c r="A126" s="62" t="s">
        <v>148</v>
      </c>
      <c r="B126" s="88">
        <v>824</v>
      </c>
      <c r="C126" s="88">
        <v>125</v>
      </c>
      <c r="D126" s="88">
        <v>699</v>
      </c>
      <c r="E126" s="88">
        <v>735</v>
      </c>
      <c r="F126" s="88">
        <v>89</v>
      </c>
      <c r="G126" s="88">
        <v>29608</v>
      </c>
      <c r="H126" s="88">
        <v>5349</v>
      </c>
      <c r="I126" s="88">
        <v>24259</v>
      </c>
      <c r="J126" s="88">
        <v>26668</v>
      </c>
      <c r="K126" s="88">
        <v>2940</v>
      </c>
      <c r="L126" s="64"/>
      <c r="M126" s="66"/>
      <c r="N126" s="59"/>
      <c r="O126" s="59"/>
      <c r="P126" s="59"/>
      <c r="Q126" s="59"/>
      <c r="R126" s="59"/>
    </row>
    <row r="127" spans="1:18" ht="12.75">
      <c r="A127" s="62" t="s">
        <v>149</v>
      </c>
      <c r="B127" s="88">
        <v>1008</v>
      </c>
      <c r="C127" s="88">
        <v>168</v>
      </c>
      <c r="D127" s="88">
        <v>840</v>
      </c>
      <c r="E127" s="88">
        <v>904</v>
      </c>
      <c r="F127" s="88">
        <v>104</v>
      </c>
      <c r="G127" s="88">
        <v>34347</v>
      </c>
      <c r="H127" s="88">
        <v>5762</v>
      </c>
      <c r="I127" s="88">
        <v>28585</v>
      </c>
      <c r="J127" s="88">
        <v>31098</v>
      </c>
      <c r="K127" s="88">
        <v>3249</v>
      </c>
      <c r="L127" s="64"/>
      <c r="M127" s="66"/>
      <c r="N127" s="59"/>
      <c r="O127" s="59"/>
      <c r="P127" s="59"/>
      <c r="Q127" s="59"/>
      <c r="R127" s="59"/>
    </row>
    <row r="128" spans="1:18" ht="12.75">
      <c r="A128" s="62" t="s">
        <v>150</v>
      </c>
      <c r="B128" s="88">
        <v>754</v>
      </c>
      <c r="C128" s="88">
        <v>102</v>
      </c>
      <c r="D128" s="88">
        <v>652</v>
      </c>
      <c r="E128" s="88">
        <v>679</v>
      </c>
      <c r="F128" s="88">
        <v>75</v>
      </c>
      <c r="G128" s="88">
        <v>29508</v>
      </c>
      <c r="H128" s="88">
        <v>5168</v>
      </c>
      <c r="I128" s="88">
        <v>24340</v>
      </c>
      <c r="J128" s="88">
        <v>26648</v>
      </c>
      <c r="K128" s="88">
        <v>2860</v>
      </c>
      <c r="L128" s="64"/>
      <c r="M128" s="66"/>
      <c r="N128" s="59"/>
      <c r="O128" s="59"/>
      <c r="P128" s="59"/>
      <c r="Q128" s="59"/>
      <c r="R128" s="59"/>
    </row>
    <row r="129" spans="1:18" ht="12.75">
      <c r="A129" s="11" t="s">
        <v>151</v>
      </c>
      <c r="B129" s="88">
        <v>1091</v>
      </c>
      <c r="C129" s="88">
        <v>166</v>
      </c>
      <c r="D129" s="88">
        <v>925</v>
      </c>
      <c r="E129" s="88">
        <v>1000</v>
      </c>
      <c r="F129" s="88">
        <v>91</v>
      </c>
      <c r="G129" s="88">
        <v>38410</v>
      </c>
      <c r="H129" s="88">
        <v>6697</v>
      </c>
      <c r="I129" s="88">
        <v>31713</v>
      </c>
      <c r="J129" s="88">
        <v>34440</v>
      </c>
      <c r="K129" s="88">
        <v>3970</v>
      </c>
      <c r="L129" s="64"/>
      <c r="M129" s="66"/>
      <c r="N129" s="63">
        <f>+SUM(C129:C140)</f>
        <v>2023</v>
      </c>
      <c r="O129" s="63">
        <f>+SUM(D129:D140)</f>
        <v>11162</v>
      </c>
      <c r="P129" s="63">
        <f>+SUM(E129:E140)</f>
        <v>11784</v>
      </c>
      <c r="Q129" s="63">
        <f>+SUM(F129:F140)</f>
        <v>1401</v>
      </c>
      <c r="R129" s="63">
        <f>+SUM(G129:G140)</f>
        <v>467644</v>
      </c>
    </row>
    <row r="130" spans="1:18" ht="12.75">
      <c r="A130" s="4" t="s">
        <v>152</v>
      </c>
      <c r="B130" s="88">
        <v>1014</v>
      </c>
      <c r="C130" s="88">
        <v>157</v>
      </c>
      <c r="D130" s="88">
        <v>857</v>
      </c>
      <c r="E130" s="88">
        <v>903</v>
      </c>
      <c r="F130" s="88">
        <v>111</v>
      </c>
      <c r="G130" s="88">
        <v>35699</v>
      </c>
      <c r="H130" s="88">
        <v>6459</v>
      </c>
      <c r="I130" s="88">
        <v>29240</v>
      </c>
      <c r="J130" s="88">
        <v>31855</v>
      </c>
      <c r="K130" s="88">
        <v>3844</v>
      </c>
      <c r="L130" s="64"/>
      <c r="M130" s="66"/>
      <c r="N130" s="59"/>
      <c r="O130" s="59"/>
      <c r="P130" s="59"/>
      <c r="Q130" s="59"/>
      <c r="R130" s="59"/>
    </row>
    <row r="131" spans="1:18" ht="12.75">
      <c r="A131" s="4" t="s">
        <v>153</v>
      </c>
      <c r="B131" s="88">
        <v>1089</v>
      </c>
      <c r="C131" s="88">
        <v>164</v>
      </c>
      <c r="D131" s="88">
        <v>925</v>
      </c>
      <c r="E131" s="88">
        <v>958</v>
      </c>
      <c r="F131" s="88">
        <v>131</v>
      </c>
      <c r="G131" s="88">
        <v>40856</v>
      </c>
      <c r="H131" s="88">
        <v>7384</v>
      </c>
      <c r="I131" s="88">
        <v>33472</v>
      </c>
      <c r="J131" s="88">
        <v>36794</v>
      </c>
      <c r="K131" s="88">
        <v>4062</v>
      </c>
      <c r="L131" s="64"/>
      <c r="M131" s="66"/>
      <c r="N131" s="59"/>
      <c r="O131" s="59"/>
      <c r="P131" s="59"/>
      <c r="Q131" s="59"/>
      <c r="R131" s="59"/>
    </row>
    <row r="132" spans="1:18" ht="12.75">
      <c r="A132" s="4" t="s">
        <v>154</v>
      </c>
      <c r="B132" s="88">
        <v>908</v>
      </c>
      <c r="C132" s="88">
        <v>121</v>
      </c>
      <c r="D132" s="88">
        <v>787</v>
      </c>
      <c r="E132" s="88">
        <v>815</v>
      </c>
      <c r="F132" s="88">
        <v>93</v>
      </c>
      <c r="G132" s="88">
        <v>32393</v>
      </c>
      <c r="H132" s="88">
        <v>5494</v>
      </c>
      <c r="I132" s="88">
        <v>26899</v>
      </c>
      <c r="J132" s="88">
        <v>29080</v>
      </c>
      <c r="K132" s="88">
        <v>3313</v>
      </c>
      <c r="L132" s="64"/>
      <c r="M132" s="66"/>
      <c r="N132" s="59"/>
      <c r="O132" s="59"/>
      <c r="P132" s="59"/>
      <c r="Q132" s="59"/>
      <c r="R132" s="59"/>
    </row>
    <row r="133" spans="1:18" ht="12.75">
      <c r="A133" s="4" t="s">
        <v>155</v>
      </c>
      <c r="B133" s="88">
        <v>1234</v>
      </c>
      <c r="C133" s="88">
        <v>166</v>
      </c>
      <c r="D133" s="88">
        <v>1068</v>
      </c>
      <c r="E133" s="88">
        <v>1113</v>
      </c>
      <c r="F133" s="88">
        <v>121</v>
      </c>
      <c r="G133" s="88">
        <v>45080</v>
      </c>
      <c r="H133" s="88">
        <v>7602</v>
      </c>
      <c r="I133" s="88">
        <v>37478</v>
      </c>
      <c r="J133" s="88">
        <v>40906</v>
      </c>
      <c r="K133" s="88">
        <v>4174</v>
      </c>
      <c r="L133" s="64"/>
      <c r="M133" s="66"/>
      <c r="N133" s="59"/>
      <c r="O133" s="59"/>
      <c r="P133" s="59"/>
      <c r="Q133" s="59"/>
      <c r="R133" s="59"/>
    </row>
    <row r="134" spans="1:18" ht="12.75">
      <c r="A134" s="4" t="s">
        <v>156</v>
      </c>
      <c r="B134" s="88">
        <v>1193</v>
      </c>
      <c r="C134" s="88">
        <v>174</v>
      </c>
      <c r="D134" s="88">
        <v>1019</v>
      </c>
      <c r="E134" s="88">
        <v>1049</v>
      </c>
      <c r="F134" s="88">
        <v>144</v>
      </c>
      <c r="G134" s="88">
        <v>43922</v>
      </c>
      <c r="H134" s="88">
        <v>7706</v>
      </c>
      <c r="I134" s="88">
        <v>36216</v>
      </c>
      <c r="J134" s="88">
        <v>39633</v>
      </c>
      <c r="K134" s="88">
        <v>4289</v>
      </c>
      <c r="L134" s="64"/>
      <c r="M134" s="66"/>
      <c r="N134" s="59"/>
      <c r="O134" s="59"/>
      <c r="P134" s="59"/>
      <c r="Q134" s="59"/>
      <c r="R134" s="59"/>
    </row>
    <row r="135" spans="1:18" ht="12.75">
      <c r="A135" s="4" t="s">
        <v>157</v>
      </c>
      <c r="B135" s="88">
        <v>1184</v>
      </c>
      <c r="C135" s="88">
        <v>200</v>
      </c>
      <c r="D135" s="88">
        <v>984</v>
      </c>
      <c r="E135" s="88">
        <v>1044</v>
      </c>
      <c r="F135" s="88">
        <v>140</v>
      </c>
      <c r="G135" s="88">
        <v>39500</v>
      </c>
      <c r="H135" s="88">
        <v>6981</v>
      </c>
      <c r="I135" s="88">
        <v>32519</v>
      </c>
      <c r="J135" s="88">
        <v>35751</v>
      </c>
      <c r="K135" s="88">
        <v>3749</v>
      </c>
      <c r="L135" s="64"/>
      <c r="M135" s="66"/>
      <c r="N135" s="59"/>
      <c r="O135" s="59"/>
      <c r="P135" s="59"/>
      <c r="Q135" s="59"/>
      <c r="R135" s="59"/>
    </row>
    <row r="136" spans="1:18" ht="12.75">
      <c r="A136" s="4" t="s">
        <v>158</v>
      </c>
      <c r="B136" s="88">
        <v>1153</v>
      </c>
      <c r="C136" s="88">
        <v>243</v>
      </c>
      <c r="D136" s="88">
        <v>910</v>
      </c>
      <c r="E136" s="88">
        <v>1037</v>
      </c>
      <c r="F136" s="88">
        <v>116</v>
      </c>
      <c r="G136" s="88">
        <v>41577</v>
      </c>
      <c r="H136" s="88">
        <v>7457</v>
      </c>
      <c r="I136" s="88">
        <v>34120</v>
      </c>
      <c r="J136" s="88">
        <v>37700</v>
      </c>
      <c r="K136" s="88">
        <v>3877</v>
      </c>
      <c r="L136" s="64"/>
      <c r="M136" s="66"/>
      <c r="N136" s="59"/>
      <c r="O136" s="59"/>
      <c r="P136" s="59"/>
      <c r="Q136" s="59"/>
      <c r="R136" s="59"/>
    </row>
    <row r="137" spans="1:18" ht="12.75">
      <c r="A137" s="4" t="s">
        <v>159</v>
      </c>
      <c r="B137" s="88">
        <v>1240</v>
      </c>
      <c r="C137" s="88">
        <v>174</v>
      </c>
      <c r="D137" s="88">
        <v>1066</v>
      </c>
      <c r="E137" s="88">
        <v>1130</v>
      </c>
      <c r="F137" s="88">
        <v>110</v>
      </c>
      <c r="G137" s="88">
        <v>38992</v>
      </c>
      <c r="H137" s="88">
        <v>7299</v>
      </c>
      <c r="I137" s="88">
        <v>31693</v>
      </c>
      <c r="J137" s="88">
        <v>35349</v>
      </c>
      <c r="K137" s="88">
        <v>3643</v>
      </c>
      <c r="L137" s="64"/>
      <c r="M137" s="66"/>
      <c r="N137" s="59"/>
      <c r="O137" s="59"/>
      <c r="P137" s="59"/>
      <c r="Q137" s="59"/>
      <c r="R137" s="59"/>
    </row>
    <row r="138" spans="1:18" ht="12.75">
      <c r="A138" s="4" t="s">
        <v>160</v>
      </c>
      <c r="B138" s="88">
        <v>993</v>
      </c>
      <c r="C138" s="88">
        <v>146</v>
      </c>
      <c r="D138" s="88">
        <v>847</v>
      </c>
      <c r="E138" s="88">
        <v>897</v>
      </c>
      <c r="F138" s="88">
        <v>96</v>
      </c>
      <c r="G138" s="88">
        <v>37594</v>
      </c>
      <c r="H138" s="88">
        <v>6914</v>
      </c>
      <c r="I138" s="88">
        <v>30680</v>
      </c>
      <c r="J138" s="88">
        <v>34131</v>
      </c>
      <c r="K138" s="88">
        <v>3463</v>
      </c>
      <c r="L138" s="64"/>
      <c r="M138" s="66"/>
      <c r="N138" s="59"/>
      <c r="O138" s="59"/>
      <c r="P138" s="59"/>
      <c r="Q138" s="59"/>
      <c r="R138" s="59"/>
    </row>
    <row r="139" spans="1:18" ht="12.75">
      <c r="A139" s="4" t="s">
        <v>161</v>
      </c>
      <c r="B139" s="88">
        <v>1187</v>
      </c>
      <c r="C139" s="88">
        <v>175</v>
      </c>
      <c r="D139" s="88">
        <v>1012</v>
      </c>
      <c r="E139" s="88">
        <v>1055</v>
      </c>
      <c r="F139" s="88">
        <v>132</v>
      </c>
      <c r="G139" s="88">
        <v>41016</v>
      </c>
      <c r="H139" s="88">
        <v>7453</v>
      </c>
      <c r="I139" s="88">
        <v>33563</v>
      </c>
      <c r="J139" s="88">
        <v>37364</v>
      </c>
      <c r="K139" s="88">
        <v>3652</v>
      </c>
      <c r="L139" s="64"/>
      <c r="M139" s="66"/>
      <c r="N139" s="59"/>
      <c r="O139" s="59"/>
      <c r="P139" s="59"/>
      <c r="Q139" s="59"/>
      <c r="R139" s="59"/>
    </row>
    <row r="140" spans="1:18" ht="12.75">
      <c r="A140" s="4" t="s">
        <v>162</v>
      </c>
      <c r="B140" s="88">
        <v>899</v>
      </c>
      <c r="C140" s="88">
        <v>137</v>
      </c>
      <c r="D140" s="88">
        <v>762</v>
      </c>
      <c r="E140" s="88">
        <v>783</v>
      </c>
      <c r="F140" s="88">
        <v>116</v>
      </c>
      <c r="G140" s="88">
        <v>32605</v>
      </c>
      <c r="H140" s="88">
        <v>5794</v>
      </c>
      <c r="I140" s="88">
        <v>26811</v>
      </c>
      <c r="J140" s="88">
        <v>29324</v>
      </c>
      <c r="K140" s="88">
        <v>3281</v>
      </c>
      <c r="L140" s="64"/>
      <c r="M140" s="66"/>
      <c r="N140" s="59"/>
      <c r="O140" s="59"/>
      <c r="P140" s="59"/>
      <c r="Q140" s="59"/>
      <c r="R140" s="59"/>
    </row>
    <row r="141" spans="1:18" s="42" customFormat="1" ht="12.75">
      <c r="A141" s="11" t="s">
        <v>163</v>
      </c>
      <c r="B141" s="88">
        <v>1535</v>
      </c>
      <c r="C141" s="88">
        <v>235</v>
      </c>
      <c r="D141" s="88">
        <v>1300</v>
      </c>
      <c r="E141" s="88">
        <v>1366</v>
      </c>
      <c r="F141" s="88">
        <v>169</v>
      </c>
      <c r="G141" s="88">
        <v>47735</v>
      </c>
      <c r="H141" s="88">
        <v>8330</v>
      </c>
      <c r="I141" s="88">
        <v>39405</v>
      </c>
      <c r="J141" s="88">
        <v>43227</v>
      </c>
      <c r="K141" s="88">
        <v>4508</v>
      </c>
      <c r="L141" s="64"/>
      <c r="M141" s="66"/>
      <c r="N141" s="63">
        <f>+SUM(C141:C152)</f>
        <v>2752</v>
      </c>
      <c r="O141" s="63">
        <f>+SUM(D141:D152)</f>
        <v>13685</v>
      </c>
      <c r="P141" s="63">
        <f>+SUM(E141:E152)</f>
        <v>14694</v>
      </c>
      <c r="Q141" s="63">
        <f>+SUM(F141:F152)</f>
        <v>1743</v>
      </c>
      <c r="R141" s="63">
        <f>+SUM(G141:G152)</f>
        <v>517984</v>
      </c>
    </row>
    <row r="142" spans="1:18" ht="12.75">
      <c r="A142" s="4" t="s">
        <v>164</v>
      </c>
      <c r="B142" s="88">
        <v>1282</v>
      </c>
      <c r="C142" s="88">
        <v>207</v>
      </c>
      <c r="D142" s="88">
        <v>1075</v>
      </c>
      <c r="E142" s="88">
        <v>1091</v>
      </c>
      <c r="F142" s="88">
        <v>191</v>
      </c>
      <c r="G142" s="88">
        <v>41497</v>
      </c>
      <c r="H142" s="88">
        <v>7457</v>
      </c>
      <c r="I142" s="88">
        <v>34040</v>
      </c>
      <c r="J142" s="88">
        <v>37491</v>
      </c>
      <c r="K142" s="88">
        <v>4006</v>
      </c>
      <c r="L142" s="64"/>
      <c r="M142" s="66"/>
      <c r="N142" s="59"/>
      <c r="O142" s="59"/>
      <c r="P142" s="59"/>
      <c r="Q142" s="59"/>
      <c r="R142" s="59"/>
    </row>
    <row r="143" spans="1:18" ht="12.75">
      <c r="A143" s="4" t="s">
        <v>165</v>
      </c>
      <c r="B143" s="88">
        <v>1159</v>
      </c>
      <c r="C143" s="88">
        <v>267</v>
      </c>
      <c r="D143" s="88">
        <v>892</v>
      </c>
      <c r="E143" s="88">
        <v>1053</v>
      </c>
      <c r="F143" s="88">
        <v>106</v>
      </c>
      <c r="G143" s="88">
        <v>39932</v>
      </c>
      <c r="H143" s="88">
        <v>7023</v>
      </c>
      <c r="I143" s="88">
        <v>32909</v>
      </c>
      <c r="J143" s="88">
        <v>35827</v>
      </c>
      <c r="K143" s="88">
        <v>4105</v>
      </c>
      <c r="L143" s="64"/>
      <c r="M143" s="66"/>
      <c r="N143" s="59"/>
      <c r="O143" s="59"/>
      <c r="P143" s="59"/>
      <c r="Q143" s="59"/>
      <c r="R143" s="59"/>
    </row>
    <row r="144" spans="1:18" ht="12.75">
      <c r="A144" s="4" t="s">
        <v>166</v>
      </c>
      <c r="B144" s="88">
        <v>1364</v>
      </c>
      <c r="C144" s="88">
        <v>216</v>
      </c>
      <c r="D144" s="88">
        <v>1148</v>
      </c>
      <c r="E144" s="88">
        <v>1199</v>
      </c>
      <c r="F144" s="88">
        <v>165</v>
      </c>
      <c r="G144" s="88">
        <v>42363</v>
      </c>
      <c r="H144" s="88">
        <v>7025</v>
      </c>
      <c r="I144" s="88">
        <v>35338</v>
      </c>
      <c r="J144" s="88">
        <v>38272</v>
      </c>
      <c r="K144" s="88">
        <v>4091</v>
      </c>
      <c r="L144" s="64"/>
      <c r="M144" s="66"/>
      <c r="N144" s="59"/>
      <c r="O144" s="59"/>
      <c r="P144" s="59"/>
      <c r="Q144" s="59"/>
      <c r="R144" s="59"/>
    </row>
    <row r="145" spans="1:18" ht="12.75">
      <c r="A145" s="4" t="s">
        <v>167</v>
      </c>
      <c r="B145" s="88">
        <v>1481</v>
      </c>
      <c r="C145" s="88">
        <v>263</v>
      </c>
      <c r="D145" s="88">
        <v>1218</v>
      </c>
      <c r="E145" s="88">
        <v>1337</v>
      </c>
      <c r="F145" s="88">
        <v>144</v>
      </c>
      <c r="G145" s="88">
        <v>47052</v>
      </c>
      <c r="H145" s="88">
        <v>8236</v>
      </c>
      <c r="I145" s="88">
        <v>38816</v>
      </c>
      <c r="J145" s="88">
        <v>42630</v>
      </c>
      <c r="K145" s="88">
        <v>4422</v>
      </c>
      <c r="L145" s="64"/>
      <c r="M145" s="66"/>
      <c r="N145" s="59"/>
      <c r="O145" s="59"/>
      <c r="P145" s="59"/>
      <c r="Q145" s="59"/>
      <c r="R145" s="59"/>
    </row>
    <row r="146" spans="1:18" ht="12.75">
      <c r="A146" s="4" t="s">
        <v>168</v>
      </c>
      <c r="B146" s="88">
        <v>1369</v>
      </c>
      <c r="C146" s="88">
        <v>205</v>
      </c>
      <c r="D146" s="88">
        <v>1164</v>
      </c>
      <c r="E146" s="88">
        <v>1228</v>
      </c>
      <c r="F146" s="88">
        <v>141</v>
      </c>
      <c r="G146" s="88">
        <v>44990</v>
      </c>
      <c r="H146" s="88">
        <v>7814</v>
      </c>
      <c r="I146" s="88">
        <v>37176</v>
      </c>
      <c r="J146" s="88">
        <v>40679</v>
      </c>
      <c r="K146" s="88">
        <v>4311</v>
      </c>
      <c r="L146" s="64"/>
      <c r="M146" s="66"/>
      <c r="N146" s="59"/>
      <c r="O146" s="59"/>
      <c r="P146" s="59"/>
      <c r="Q146" s="59"/>
      <c r="R146" s="59"/>
    </row>
    <row r="147" spans="1:18" ht="12.75">
      <c r="A147" s="4" t="s">
        <v>169</v>
      </c>
      <c r="B147" s="88">
        <v>1458</v>
      </c>
      <c r="C147" s="88">
        <v>221</v>
      </c>
      <c r="D147" s="88">
        <v>1237</v>
      </c>
      <c r="E147" s="88">
        <v>1318</v>
      </c>
      <c r="F147" s="88">
        <v>140</v>
      </c>
      <c r="G147" s="88">
        <v>46148</v>
      </c>
      <c r="H147" s="88">
        <v>7613</v>
      </c>
      <c r="I147" s="88">
        <v>38535</v>
      </c>
      <c r="J147" s="88">
        <v>41756</v>
      </c>
      <c r="K147" s="88">
        <v>4392</v>
      </c>
      <c r="L147" s="64"/>
      <c r="M147" s="66"/>
      <c r="N147" s="59"/>
      <c r="O147" s="59"/>
      <c r="P147" s="59"/>
      <c r="Q147" s="59"/>
      <c r="R147" s="59"/>
    </row>
    <row r="148" spans="1:18" ht="12.75">
      <c r="A148" s="4" t="s">
        <v>170</v>
      </c>
      <c r="B148" s="88">
        <v>1423</v>
      </c>
      <c r="C148" s="88">
        <v>230</v>
      </c>
      <c r="D148" s="88">
        <v>1193</v>
      </c>
      <c r="E148" s="88">
        <v>1258</v>
      </c>
      <c r="F148" s="88">
        <v>165</v>
      </c>
      <c r="G148" s="88">
        <v>44834</v>
      </c>
      <c r="H148" s="88">
        <v>8136</v>
      </c>
      <c r="I148" s="88">
        <v>36698</v>
      </c>
      <c r="J148" s="88">
        <v>40395</v>
      </c>
      <c r="K148" s="88">
        <v>4439</v>
      </c>
      <c r="L148" s="64"/>
      <c r="M148" s="66"/>
      <c r="N148" s="59"/>
      <c r="O148" s="59"/>
      <c r="P148" s="59"/>
      <c r="Q148" s="59"/>
      <c r="R148" s="59"/>
    </row>
    <row r="149" spans="1:18" ht="12.75">
      <c r="A149" s="4" t="s">
        <v>171</v>
      </c>
      <c r="B149" s="88">
        <v>1501</v>
      </c>
      <c r="C149" s="88">
        <v>196</v>
      </c>
      <c r="D149" s="88">
        <v>1305</v>
      </c>
      <c r="E149" s="88">
        <v>1340</v>
      </c>
      <c r="F149" s="88">
        <v>161</v>
      </c>
      <c r="G149" s="88">
        <v>43174</v>
      </c>
      <c r="H149" s="88">
        <v>8041</v>
      </c>
      <c r="I149" s="88">
        <v>35133</v>
      </c>
      <c r="J149" s="88">
        <v>38950</v>
      </c>
      <c r="K149" s="88">
        <v>4224</v>
      </c>
      <c r="L149" s="64"/>
      <c r="M149" s="66"/>
      <c r="N149" s="59"/>
      <c r="O149" s="59"/>
      <c r="P149" s="59"/>
      <c r="Q149" s="59"/>
      <c r="R149" s="59"/>
    </row>
    <row r="150" spans="1:18" ht="12.75">
      <c r="A150" s="4" t="s">
        <v>172</v>
      </c>
      <c r="B150" s="88">
        <v>1486</v>
      </c>
      <c r="C150" s="88">
        <v>338</v>
      </c>
      <c r="D150" s="88">
        <v>1148</v>
      </c>
      <c r="E150" s="88">
        <v>1360</v>
      </c>
      <c r="F150" s="88">
        <v>126</v>
      </c>
      <c r="G150" s="88">
        <v>43482</v>
      </c>
      <c r="H150" s="88">
        <v>7935</v>
      </c>
      <c r="I150" s="88">
        <v>35547</v>
      </c>
      <c r="J150" s="88">
        <v>39507</v>
      </c>
      <c r="K150" s="88">
        <v>3975</v>
      </c>
      <c r="L150" s="64"/>
      <c r="M150" s="66"/>
      <c r="N150" s="59"/>
      <c r="O150" s="59"/>
      <c r="P150" s="59"/>
      <c r="Q150" s="59"/>
      <c r="R150" s="59"/>
    </row>
    <row r="151" spans="1:18" ht="12.75">
      <c r="A151" s="4" t="s">
        <v>173</v>
      </c>
      <c r="B151" s="88">
        <v>1277</v>
      </c>
      <c r="C151" s="88">
        <v>203</v>
      </c>
      <c r="D151" s="88">
        <v>1074</v>
      </c>
      <c r="E151" s="88">
        <v>1155</v>
      </c>
      <c r="F151" s="88">
        <v>122</v>
      </c>
      <c r="G151" s="88">
        <v>42623</v>
      </c>
      <c r="H151" s="88">
        <v>7961</v>
      </c>
      <c r="I151" s="88">
        <v>34662</v>
      </c>
      <c r="J151" s="88">
        <v>38502</v>
      </c>
      <c r="K151" s="88">
        <v>4121</v>
      </c>
      <c r="L151" s="64"/>
      <c r="M151" s="66"/>
      <c r="N151" s="59"/>
      <c r="O151" s="59"/>
      <c r="P151" s="59"/>
      <c r="Q151" s="59"/>
      <c r="R151" s="59"/>
    </row>
    <row r="152" spans="1:18" ht="12.75">
      <c r="A152" s="4" t="s">
        <v>174</v>
      </c>
      <c r="B152" s="88">
        <v>1102</v>
      </c>
      <c r="C152" s="88">
        <v>171</v>
      </c>
      <c r="D152" s="88">
        <v>931</v>
      </c>
      <c r="E152" s="88">
        <v>989</v>
      </c>
      <c r="F152" s="88">
        <v>113</v>
      </c>
      <c r="G152" s="88">
        <v>34154</v>
      </c>
      <c r="H152" s="88">
        <v>6145</v>
      </c>
      <c r="I152" s="88">
        <v>28009</v>
      </c>
      <c r="J152" s="88">
        <v>30796</v>
      </c>
      <c r="K152" s="88">
        <v>3358</v>
      </c>
      <c r="L152" s="64"/>
      <c r="M152" s="66"/>
      <c r="N152" s="59"/>
      <c r="O152" s="59"/>
      <c r="P152" s="59"/>
      <c r="Q152" s="59"/>
      <c r="R152" s="59"/>
    </row>
    <row r="153" spans="1:18" s="42" customFormat="1" ht="12.75">
      <c r="A153" s="11" t="s">
        <v>175</v>
      </c>
      <c r="B153" s="88">
        <v>1464</v>
      </c>
      <c r="C153" s="88">
        <v>215</v>
      </c>
      <c r="D153" s="88">
        <v>1249</v>
      </c>
      <c r="E153" s="88">
        <v>1280</v>
      </c>
      <c r="F153" s="88">
        <v>184</v>
      </c>
      <c r="G153" s="88">
        <v>48202</v>
      </c>
      <c r="H153" s="88">
        <v>9303</v>
      </c>
      <c r="I153" s="88">
        <v>38899</v>
      </c>
      <c r="J153" s="88">
        <v>43432</v>
      </c>
      <c r="K153" s="88">
        <v>4770</v>
      </c>
      <c r="L153" s="64"/>
      <c r="M153" s="66"/>
      <c r="N153" s="63">
        <f>+SUM(C153:C164)</f>
        <v>2794</v>
      </c>
      <c r="O153" s="63">
        <f>+SUM(D153:D164)</f>
        <v>13879</v>
      </c>
      <c r="P153" s="63">
        <f>+SUM(E153:E164)</f>
        <v>14815</v>
      </c>
      <c r="Q153" s="63">
        <f>+SUM(F153:F164)</f>
        <v>1858</v>
      </c>
      <c r="R153" s="63">
        <f>+SUM(G153:G164)</f>
        <v>505467</v>
      </c>
    </row>
    <row r="154" spans="1:18" ht="12.75">
      <c r="A154" s="4" t="s">
        <v>176</v>
      </c>
      <c r="B154" s="88">
        <v>1453</v>
      </c>
      <c r="C154" s="88">
        <v>272</v>
      </c>
      <c r="D154" s="88">
        <v>1181</v>
      </c>
      <c r="E154" s="88">
        <v>1295</v>
      </c>
      <c r="F154" s="88">
        <v>158</v>
      </c>
      <c r="G154" s="88">
        <v>44064</v>
      </c>
      <c r="H154" s="88">
        <v>8770</v>
      </c>
      <c r="I154" s="88">
        <v>35294</v>
      </c>
      <c r="J154" s="88">
        <v>39596</v>
      </c>
      <c r="K154" s="88">
        <v>4468</v>
      </c>
      <c r="L154" s="64"/>
      <c r="M154" s="66"/>
      <c r="N154" s="59"/>
      <c r="O154" s="59"/>
      <c r="P154" s="59"/>
      <c r="Q154" s="59"/>
      <c r="R154" s="59"/>
    </row>
    <row r="155" spans="1:18" ht="12.75">
      <c r="A155" s="4" t="s">
        <v>177</v>
      </c>
      <c r="B155" s="88">
        <v>1359</v>
      </c>
      <c r="C155" s="88">
        <v>216</v>
      </c>
      <c r="D155" s="88">
        <v>1143</v>
      </c>
      <c r="E155" s="88">
        <v>1203</v>
      </c>
      <c r="F155" s="88">
        <v>156</v>
      </c>
      <c r="G155" s="88">
        <v>42765</v>
      </c>
      <c r="H155" s="88">
        <v>7996</v>
      </c>
      <c r="I155" s="88">
        <v>34769</v>
      </c>
      <c r="J155" s="88">
        <v>38576</v>
      </c>
      <c r="K155" s="88">
        <v>4189</v>
      </c>
      <c r="L155" s="64"/>
      <c r="M155" s="66"/>
      <c r="N155" s="59"/>
      <c r="O155" s="59"/>
      <c r="P155" s="59"/>
      <c r="Q155" s="59"/>
      <c r="R155" s="59"/>
    </row>
    <row r="156" spans="1:18" ht="12.75">
      <c r="A156" s="4" t="s">
        <v>178</v>
      </c>
      <c r="B156" s="88">
        <v>1229</v>
      </c>
      <c r="C156" s="88">
        <v>254</v>
      </c>
      <c r="D156" s="88">
        <v>975</v>
      </c>
      <c r="E156" s="88">
        <v>1076</v>
      </c>
      <c r="F156" s="88">
        <v>153</v>
      </c>
      <c r="G156" s="88">
        <v>41199</v>
      </c>
      <c r="H156" s="88">
        <v>7560</v>
      </c>
      <c r="I156" s="88">
        <v>33639</v>
      </c>
      <c r="J156" s="88">
        <v>36803</v>
      </c>
      <c r="K156" s="88">
        <v>4396</v>
      </c>
      <c r="L156" s="64"/>
      <c r="M156" s="66"/>
      <c r="N156" s="59"/>
      <c r="O156" s="59"/>
      <c r="P156" s="59"/>
      <c r="Q156" s="59"/>
      <c r="R156" s="59"/>
    </row>
    <row r="157" spans="1:18" ht="12.75">
      <c r="A157" s="4" t="s">
        <v>179</v>
      </c>
      <c r="B157" s="88">
        <v>1513</v>
      </c>
      <c r="C157" s="88">
        <v>274</v>
      </c>
      <c r="D157" s="88">
        <v>1239</v>
      </c>
      <c r="E157" s="88">
        <v>1318</v>
      </c>
      <c r="F157" s="88">
        <v>195</v>
      </c>
      <c r="G157" s="88">
        <v>48351</v>
      </c>
      <c r="H157" s="88">
        <v>8327</v>
      </c>
      <c r="I157" s="88">
        <v>40024</v>
      </c>
      <c r="J157" s="88">
        <v>43688</v>
      </c>
      <c r="K157" s="88">
        <v>4663</v>
      </c>
      <c r="L157" s="64"/>
      <c r="M157" s="66"/>
      <c r="N157" s="59"/>
      <c r="O157" s="59"/>
      <c r="P157" s="59"/>
      <c r="Q157" s="59"/>
      <c r="R157" s="59"/>
    </row>
    <row r="158" spans="1:18" ht="12.75">
      <c r="A158" s="4" t="s">
        <v>180</v>
      </c>
      <c r="B158" s="88">
        <v>1428</v>
      </c>
      <c r="C158" s="88">
        <v>244</v>
      </c>
      <c r="D158" s="88">
        <v>1184</v>
      </c>
      <c r="E158" s="88">
        <v>1265</v>
      </c>
      <c r="F158" s="88">
        <v>163</v>
      </c>
      <c r="G158" s="88">
        <v>41437</v>
      </c>
      <c r="H158" s="88">
        <v>7192</v>
      </c>
      <c r="I158" s="88">
        <v>34245</v>
      </c>
      <c r="J158" s="88">
        <v>37452</v>
      </c>
      <c r="K158" s="88">
        <v>3985</v>
      </c>
      <c r="L158" s="64"/>
      <c r="M158" s="66"/>
      <c r="N158" s="59"/>
      <c r="O158" s="59"/>
      <c r="P158" s="59"/>
      <c r="Q158" s="59"/>
      <c r="R158" s="59"/>
    </row>
    <row r="159" spans="1:18" ht="12.75">
      <c r="A159" s="4" t="s">
        <v>181</v>
      </c>
      <c r="B159" s="88">
        <v>1641</v>
      </c>
      <c r="C159" s="88">
        <v>265</v>
      </c>
      <c r="D159" s="88">
        <v>1376</v>
      </c>
      <c r="E159" s="88">
        <v>1478</v>
      </c>
      <c r="F159" s="88">
        <v>163</v>
      </c>
      <c r="G159" s="88">
        <v>48337</v>
      </c>
      <c r="H159" s="88">
        <v>8588</v>
      </c>
      <c r="I159" s="88">
        <v>39749</v>
      </c>
      <c r="J159" s="88">
        <v>43914</v>
      </c>
      <c r="K159" s="88">
        <v>4423</v>
      </c>
      <c r="L159" s="64"/>
      <c r="M159" s="66"/>
      <c r="N159" s="59"/>
      <c r="O159" s="59"/>
      <c r="P159" s="59"/>
      <c r="Q159" s="59"/>
      <c r="R159" s="59"/>
    </row>
    <row r="160" spans="1:18" ht="12.75">
      <c r="A160" s="4" t="s">
        <v>182</v>
      </c>
      <c r="B160" s="88">
        <v>1168</v>
      </c>
      <c r="C160" s="88">
        <v>185</v>
      </c>
      <c r="D160" s="88">
        <v>983</v>
      </c>
      <c r="E160" s="88">
        <v>1053</v>
      </c>
      <c r="F160" s="88">
        <v>115</v>
      </c>
      <c r="G160" s="88">
        <v>35723</v>
      </c>
      <c r="H160" s="88">
        <v>6359</v>
      </c>
      <c r="I160" s="88">
        <v>29364</v>
      </c>
      <c r="J160" s="88">
        <v>32675</v>
      </c>
      <c r="K160" s="88">
        <v>3048</v>
      </c>
      <c r="L160" s="64"/>
      <c r="M160" s="66"/>
      <c r="N160" s="59"/>
      <c r="O160" s="59"/>
      <c r="P160" s="59"/>
      <c r="Q160" s="59"/>
      <c r="R160" s="59"/>
    </row>
    <row r="161" spans="1:18" ht="12.75">
      <c r="A161" s="4" t="s">
        <v>183</v>
      </c>
      <c r="B161" s="88">
        <v>1548</v>
      </c>
      <c r="C161" s="88">
        <v>240</v>
      </c>
      <c r="D161" s="88">
        <v>1308</v>
      </c>
      <c r="E161" s="88">
        <v>1397</v>
      </c>
      <c r="F161" s="88">
        <v>151</v>
      </c>
      <c r="G161" s="88">
        <v>38279</v>
      </c>
      <c r="H161" s="88">
        <v>6490</v>
      </c>
      <c r="I161" s="88">
        <v>31789</v>
      </c>
      <c r="J161" s="88">
        <v>34751</v>
      </c>
      <c r="K161" s="88">
        <v>3528</v>
      </c>
      <c r="L161" s="64"/>
      <c r="M161" s="66"/>
      <c r="N161" s="59"/>
      <c r="O161" s="59"/>
      <c r="P161" s="59"/>
      <c r="Q161" s="59"/>
      <c r="R161" s="59"/>
    </row>
    <row r="162" spans="1:18" ht="12.75">
      <c r="A162" s="4" t="s">
        <v>184</v>
      </c>
      <c r="B162" s="88">
        <v>1519</v>
      </c>
      <c r="C162" s="88">
        <v>247</v>
      </c>
      <c r="D162" s="88">
        <v>1272</v>
      </c>
      <c r="E162" s="88">
        <v>1350</v>
      </c>
      <c r="F162" s="88">
        <v>169</v>
      </c>
      <c r="G162" s="88">
        <v>43356</v>
      </c>
      <c r="H162" s="88">
        <v>8103</v>
      </c>
      <c r="I162" s="88">
        <v>35253</v>
      </c>
      <c r="J162" s="88">
        <v>39433</v>
      </c>
      <c r="K162" s="88">
        <v>3923</v>
      </c>
      <c r="L162" s="64"/>
      <c r="M162" s="66"/>
      <c r="N162" s="59"/>
      <c r="O162" s="59"/>
      <c r="P162" s="59"/>
      <c r="Q162" s="59"/>
      <c r="R162" s="59"/>
    </row>
    <row r="163" spans="1:18" ht="12.75">
      <c r="A163" s="4" t="s">
        <v>185</v>
      </c>
      <c r="B163" s="88">
        <v>1292</v>
      </c>
      <c r="C163" s="88">
        <v>194</v>
      </c>
      <c r="D163" s="88">
        <v>1098</v>
      </c>
      <c r="E163" s="88">
        <v>1151</v>
      </c>
      <c r="F163" s="88">
        <v>141</v>
      </c>
      <c r="G163" s="88">
        <v>38919</v>
      </c>
      <c r="H163" s="88">
        <v>7701</v>
      </c>
      <c r="I163" s="88">
        <v>31218</v>
      </c>
      <c r="J163" s="88">
        <v>35510</v>
      </c>
      <c r="K163" s="88">
        <v>3409</v>
      </c>
      <c r="L163" s="64"/>
      <c r="M163" s="66"/>
      <c r="N163" s="59"/>
      <c r="O163" s="59"/>
      <c r="P163" s="59"/>
      <c r="Q163" s="59"/>
      <c r="R163" s="59"/>
    </row>
    <row r="164" spans="1:18" ht="12.75">
      <c r="A164" s="4" t="s">
        <v>186</v>
      </c>
      <c r="B164" s="88">
        <v>1059</v>
      </c>
      <c r="C164" s="88">
        <v>188</v>
      </c>
      <c r="D164" s="88">
        <v>871</v>
      </c>
      <c r="E164" s="88">
        <v>949</v>
      </c>
      <c r="F164" s="88">
        <v>110</v>
      </c>
      <c r="G164" s="88">
        <v>34835</v>
      </c>
      <c r="H164" s="88">
        <v>6557</v>
      </c>
      <c r="I164" s="88">
        <v>28278</v>
      </c>
      <c r="J164" s="88">
        <v>31661</v>
      </c>
      <c r="K164" s="88">
        <v>3174</v>
      </c>
      <c r="L164" s="64"/>
      <c r="M164" s="66"/>
      <c r="N164" s="59"/>
      <c r="O164" s="59"/>
      <c r="P164" s="59"/>
      <c r="Q164" s="59"/>
      <c r="R164" s="59"/>
    </row>
    <row r="165" spans="1:18" s="42" customFormat="1" ht="12.75">
      <c r="A165" s="11" t="s">
        <v>187</v>
      </c>
      <c r="B165" s="88">
        <v>1783</v>
      </c>
      <c r="C165" s="88">
        <v>276</v>
      </c>
      <c r="D165" s="88">
        <v>1507</v>
      </c>
      <c r="E165" s="88">
        <v>1536</v>
      </c>
      <c r="F165" s="88">
        <v>247</v>
      </c>
      <c r="G165" s="88">
        <v>47017</v>
      </c>
      <c r="H165" s="88">
        <v>8447</v>
      </c>
      <c r="I165" s="88">
        <v>38570</v>
      </c>
      <c r="J165" s="88">
        <v>42922</v>
      </c>
      <c r="K165" s="88">
        <v>4095</v>
      </c>
      <c r="L165" s="64"/>
      <c r="M165" s="66"/>
      <c r="N165" s="63">
        <f>+SUM(C165:C176)</f>
        <v>2830</v>
      </c>
      <c r="O165" s="63">
        <f>+SUM(D165:D176)</f>
        <v>12191</v>
      </c>
      <c r="P165" s="63">
        <f>+SUM(E165:E176)</f>
        <v>13399</v>
      </c>
      <c r="Q165" s="63">
        <f>+SUM(F165:F176)</f>
        <v>1622</v>
      </c>
      <c r="R165" s="63">
        <f>+SUM(G165:G176)</f>
        <v>420238</v>
      </c>
    </row>
    <row r="166" spans="1:18" ht="12.75">
      <c r="A166" s="4" t="s">
        <v>188</v>
      </c>
      <c r="B166" s="88">
        <v>1512</v>
      </c>
      <c r="C166" s="88">
        <v>311</v>
      </c>
      <c r="D166" s="88">
        <v>1201</v>
      </c>
      <c r="E166" s="88">
        <v>1365</v>
      </c>
      <c r="F166" s="88">
        <v>147</v>
      </c>
      <c r="G166" s="88">
        <v>45102</v>
      </c>
      <c r="H166" s="88">
        <v>9116</v>
      </c>
      <c r="I166" s="88">
        <v>35986</v>
      </c>
      <c r="J166" s="88">
        <v>41146</v>
      </c>
      <c r="K166" s="88">
        <v>3956</v>
      </c>
      <c r="L166" s="64"/>
      <c r="M166" s="66"/>
      <c r="N166" s="59"/>
      <c r="O166" s="59"/>
      <c r="P166" s="59"/>
      <c r="Q166" s="59"/>
      <c r="R166" s="59"/>
    </row>
    <row r="167" spans="1:18" ht="12.75">
      <c r="A167" s="4" t="s">
        <v>189</v>
      </c>
      <c r="B167" s="88">
        <v>1346</v>
      </c>
      <c r="C167" s="88">
        <v>245</v>
      </c>
      <c r="D167" s="88">
        <v>1101</v>
      </c>
      <c r="E167" s="88">
        <v>1189</v>
      </c>
      <c r="F167" s="88">
        <v>157</v>
      </c>
      <c r="G167" s="88">
        <v>35745</v>
      </c>
      <c r="H167" s="88">
        <v>6650</v>
      </c>
      <c r="I167" s="88">
        <v>29095</v>
      </c>
      <c r="J167" s="88">
        <v>32543</v>
      </c>
      <c r="K167" s="88">
        <v>3202</v>
      </c>
      <c r="L167" s="64"/>
      <c r="M167" s="66"/>
      <c r="N167" s="59"/>
      <c r="O167" s="59"/>
      <c r="P167" s="59"/>
      <c r="Q167" s="59"/>
      <c r="R167" s="59"/>
    </row>
    <row r="168" spans="1:18" ht="12.75">
      <c r="A168" s="4" t="s">
        <v>190</v>
      </c>
      <c r="B168" s="88">
        <v>808</v>
      </c>
      <c r="C168" s="88">
        <v>134</v>
      </c>
      <c r="D168" s="88">
        <v>674</v>
      </c>
      <c r="E168" s="88">
        <v>729</v>
      </c>
      <c r="F168" s="88">
        <v>79</v>
      </c>
      <c r="G168" s="88">
        <v>25439</v>
      </c>
      <c r="H168" s="88">
        <v>4676</v>
      </c>
      <c r="I168" s="88">
        <v>20763</v>
      </c>
      <c r="J168" s="88">
        <v>22936</v>
      </c>
      <c r="K168" s="88">
        <v>2503</v>
      </c>
      <c r="L168" s="64"/>
      <c r="M168" s="66"/>
      <c r="N168" s="59"/>
      <c r="O168" s="59"/>
      <c r="P168" s="59"/>
      <c r="Q168" s="59"/>
      <c r="R168" s="59"/>
    </row>
    <row r="169" spans="1:18" ht="12.75">
      <c r="A169" s="4" t="s">
        <v>191</v>
      </c>
      <c r="B169" s="88">
        <v>584</v>
      </c>
      <c r="C169" s="88">
        <v>119</v>
      </c>
      <c r="D169" s="88">
        <v>465</v>
      </c>
      <c r="E169" s="88">
        <v>527</v>
      </c>
      <c r="F169" s="88">
        <v>57</v>
      </c>
      <c r="G169" s="88">
        <v>22652</v>
      </c>
      <c r="H169" s="88">
        <v>4277</v>
      </c>
      <c r="I169" s="88">
        <v>18375</v>
      </c>
      <c r="J169" s="88">
        <v>20497</v>
      </c>
      <c r="K169" s="88">
        <v>2155</v>
      </c>
      <c r="L169" s="64"/>
      <c r="M169" s="66"/>
      <c r="N169" s="59"/>
      <c r="O169" s="59"/>
      <c r="P169" s="59"/>
      <c r="Q169" s="59"/>
      <c r="R169" s="59"/>
    </row>
    <row r="170" spans="1:18" ht="12.75">
      <c r="A170" s="4" t="s">
        <v>192</v>
      </c>
      <c r="B170" s="88">
        <v>1123</v>
      </c>
      <c r="C170" s="88">
        <v>238</v>
      </c>
      <c r="D170" s="88">
        <v>885</v>
      </c>
      <c r="E170" s="88">
        <v>988</v>
      </c>
      <c r="F170" s="88">
        <v>135</v>
      </c>
      <c r="G170" s="88">
        <v>27788</v>
      </c>
      <c r="H170" s="88">
        <v>5474</v>
      </c>
      <c r="I170" s="88">
        <v>22314</v>
      </c>
      <c r="J170" s="88">
        <v>25297</v>
      </c>
      <c r="K170" s="88">
        <v>2491</v>
      </c>
      <c r="L170" s="64"/>
      <c r="M170" s="66"/>
      <c r="N170" s="59"/>
      <c r="O170" s="59"/>
      <c r="P170" s="59"/>
      <c r="Q170" s="59"/>
      <c r="R170" s="59"/>
    </row>
    <row r="171" spans="1:18" ht="12.75">
      <c r="A171" s="4" t="s">
        <v>193</v>
      </c>
      <c r="B171" s="88">
        <v>1257</v>
      </c>
      <c r="C171" s="88">
        <v>248</v>
      </c>
      <c r="D171" s="88">
        <v>1009</v>
      </c>
      <c r="E171" s="88">
        <v>1106</v>
      </c>
      <c r="F171" s="88">
        <v>151</v>
      </c>
      <c r="G171" s="88">
        <v>32751</v>
      </c>
      <c r="H171" s="88">
        <v>6783</v>
      </c>
      <c r="I171" s="88">
        <v>25968</v>
      </c>
      <c r="J171" s="88">
        <v>29256</v>
      </c>
      <c r="K171" s="88">
        <v>3495</v>
      </c>
      <c r="L171" s="64"/>
      <c r="M171" s="66"/>
      <c r="N171" s="59"/>
      <c r="O171" s="59"/>
      <c r="P171" s="59"/>
      <c r="Q171" s="59"/>
      <c r="R171" s="59"/>
    </row>
    <row r="172" spans="1:18" ht="12.75">
      <c r="A172" s="4" t="s">
        <v>194</v>
      </c>
      <c r="B172" s="88">
        <v>1105</v>
      </c>
      <c r="C172" s="88">
        <v>220</v>
      </c>
      <c r="D172" s="88">
        <v>885</v>
      </c>
      <c r="E172" s="88">
        <v>991</v>
      </c>
      <c r="F172" s="88">
        <v>114</v>
      </c>
      <c r="G172" s="88">
        <v>31592</v>
      </c>
      <c r="H172" s="88">
        <v>6818</v>
      </c>
      <c r="I172" s="88">
        <v>24774</v>
      </c>
      <c r="J172" s="88">
        <v>28806</v>
      </c>
      <c r="K172" s="88">
        <v>2786</v>
      </c>
      <c r="L172" s="64"/>
      <c r="M172" s="66"/>
      <c r="N172" s="59"/>
      <c r="O172" s="59"/>
      <c r="P172" s="59"/>
      <c r="Q172" s="59"/>
      <c r="R172" s="59"/>
    </row>
    <row r="173" spans="1:18" ht="12.75">
      <c r="A173" s="4" t="s">
        <v>195</v>
      </c>
      <c r="B173" s="88">
        <v>1579</v>
      </c>
      <c r="C173" s="88">
        <v>330</v>
      </c>
      <c r="D173" s="88">
        <v>1249</v>
      </c>
      <c r="E173" s="88">
        <v>1427</v>
      </c>
      <c r="F173" s="88">
        <v>152</v>
      </c>
      <c r="G173" s="88">
        <v>37982</v>
      </c>
      <c r="H173" s="88">
        <v>8404</v>
      </c>
      <c r="I173" s="88">
        <v>29578</v>
      </c>
      <c r="J173" s="88">
        <v>34650</v>
      </c>
      <c r="K173" s="88">
        <v>3332</v>
      </c>
      <c r="L173" s="64"/>
      <c r="M173" s="66"/>
      <c r="N173" s="59"/>
      <c r="O173" s="59"/>
      <c r="P173" s="59"/>
      <c r="Q173" s="59"/>
      <c r="R173" s="59"/>
    </row>
    <row r="174" spans="1:18" ht="12.75">
      <c r="A174" s="13" t="s">
        <v>198</v>
      </c>
      <c r="B174" s="88">
        <v>1396</v>
      </c>
      <c r="C174" s="88">
        <v>267</v>
      </c>
      <c r="D174" s="88">
        <v>1129</v>
      </c>
      <c r="E174" s="88">
        <v>1264</v>
      </c>
      <c r="F174" s="88">
        <v>132</v>
      </c>
      <c r="G174" s="88">
        <v>37832</v>
      </c>
      <c r="H174" s="88">
        <v>7682</v>
      </c>
      <c r="I174" s="88">
        <v>30150</v>
      </c>
      <c r="J174" s="88">
        <v>34604</v>
      </c>
      <c r="K174" s="88">
        <v>3228</v>
      </c>
      <c r="L174" s="79"/>
      <c r="M174" s="66"/>
      <c r="N174" s="59"/>
      <c r="O174" s="59"/>
      <c r="P174" s="59"/>
      <c r="Q174" s="59"/>
      <c r="R174" s="59"/>
    </row>
    <row r="175" spans="1:18" ht="12.75">
      <c r="A175" s="14" t="s">
        <v>199</v>
      </c>
      <c r="B175" s="88">
        <v>1346</v>
      </c>
      <c r="C175" s="88">
        <v>234</v>
      </c>
      <c r="D175" s="88">
        <v>1112</v>
      </c>
      <c r="E175" s="88">
        <v>1210</v>
      </c>
      <c r="F175" s="88">
        <v>136</v>
      </c>
      <c r="G175" s="88">
        <v>40119</v>
      </c>
      <c r="H175" s="88">
        <v>7924</v>
      </c>
      <c r="I175" s="88">
        <v>32195</v>
      </c>
      <c r="J175" s="88">
        <v>36738</v>
      </c>
      <c r="K175" s="88">
        <v>3381</v>
      </c>
      <c r="L175" s="79"/>
      <c r="M175" s="66"/>
      <c r="N175" s="59"/>
      <c r="O175" s="59"/>
      <c r="P175" s="59"/>
      <c r="Q175" s="59"/>
      <c r="R175" s="59"/>
    </row>
    <row r="176" spans="1:18" ht="12.75">
      <c r="A176" s="41" t="s">
        <v>216</v>
      </c>
      <c r="B176" s="88">
        <v>1182</v>
      </c>
      <c r="C176" s="88">
        <v>208</v>
      </c>
      <c r="D176" s="88">
        <v>974</v>
      </c>
      <c r="E176" s="88">
        <v>1067</v>
      </c>
      <c r="F176" s="88">
        <v>115</v>
      </c>
      <c r="G176" s="88">
        <v>36219</v>
      </c>
      <c r="H176" s="88">
        <v>7310</v>
      </c>
      <c r="I176" s="88">
        <v>28909</v>
      </c>
      <c r="J176" s="88">
        <v>33148</v>
      </c>
      <c r="K176" s="88">
        <v>3071</v>
      </c>
      <c r="L176" s="79"/>
      <c r="M176" s="66"/>
      <c r="N176" s="59"/>
      <c r="O176" s="59"/>
      <c r="P176" s="59"/>
      <c r="Q176" s="59"/>
      <c r="R176" s="59"/>
    </row>
    <row r="177" spans="1:18" ht="12.75">
      <c r="A177" s="91" t="s">
        <v>217</v>
      </c>
      <c r="B177" s="92">
        <v>1317</v>
      </c>
      <c r="C177" s="92">
        <v>223</v>
      </c>
      <c r="D177" s="92">
        <v>1094</v>
      </c>
      <c r="E177" s="92">
        <v>1187</v>
      </c>
      <c r="F177" s="92">
        <v>130</v>
      </c>
      <c r="G177" s="92">
        <v>40213</v>
      </c>
      <c r="H177" s="92">
        <v>8525</v>
      </c>
      <c r="I177" s="92">
        <v>31688</v>
      </c>
      <c r="J177" s="92">
        <v>36397</v>
      </c>
      <c r="K177" s="92">
        <v>3816</v>
      </c>
      <c r="L177" s="79"/>
      <c r="M177" s="66"/>
      <c r="N177" s="63">
        <f>+SUM(C177:C217)</f>
        <v>11849</v>
      </c>
      <c r="O177" s="63">
        <f>+SUM(D177:D217)</f>
        <v>54171</v>
      </c>
      <c r="P177" s="63">
        <f>+SUM(E177:E217)</f>
        <v>60102</v>
      </c>
      <c r="Q177" s="63">
        <f>+SUM(F177:F217)</f>
        <v>5918</v>
      </c>
      <c r="R177" s="63">
        <f>+SUM(G177:G217)</f>
        <v>1857133</v>
      </c>
    </row>
    <row r="178" spans="1:18" s="45" customFormat="1" ht="12.75">
      <c r="A178" s="89" t="s">
        <v>218</v>
      </c>
      <c r="B178" s="92">
        <v>1641</v>
      </c>
      <c r="C178" s="92">
        <v>312</v>
      </c>
      <c r="D178" s="92">
        <v>1329</v>
      </c>
      <c r="E178" s="92">
        <v>1505</v>
      </c>
      <c r="F178" s="92">
        <v>136</v>
      </c>
      <c r="G178" s="92">
        <v>43251</v>
      </c>
      <c r="H178" s="92">
        <v>10002</v>
      </c>
      <c r="I178" s="92">
        <v>33249</v>
      </c>
      <c r="J178" s="92">
        <v>39349</v>
      </c>
      <c r="K178" s="92">
        <v>3902</v>
      </c>
      <c r="L178" s="79"/>
      <c r="M178" s="66"/>
      <c r="N178" s="59"/>
      <c r="O178" s="59"/>
      <c r="P178" s="59"/>
      <c r="Q178" s="59"/>
      <c r="R178" s="59"/>
    </row>
    <row r="179" spans="1:18" s="45" customFormat="1" ht="12.75">
      <c r="A179" s="89" t="s">
        <v>219</v>
      </c>
      <c r="B179" s="92">
        <v>1600</v>
      </c>
      <c r="C179" s="92">
        <v>283</v>
      </c>
      <c r="D179" s="92">
        <v>1317</v>
      </c>
      <c r="E179" s="92">
        <v>1430</v>
      </c>
      <c r="F179" s="92">
        <v>170</v>
      </c>
      <c r="G179" s="92">
        <v>47188</v>
      </c>
      <c r="H179" s="92">
        <v>9949</v>
      </c>
      <c r="I179" s="92">
        <v>37239</v>
      </c>
      <c r="J179" s="92">
        <v>43160</v>
      </c>
      <c r="K179" s="92">
        <v>4028</v>
      </c>
      <c r="L179" s="64"/>
      <c r="M179" s="66"/>
      <c r="N179" s="59"/>
      <c r="O179" s="59"/>
      <c r="P179" s="59"/>
      <c r="Q179" s="59"/>
      <c r="R179" s="59"/>
    </row>
    <row r="180" spans="1:18" s="45" customFormat="1" ht="12.75">
      <c r="A180" s="89" t="s">
        <v>220</v>
      </c>
      <c r="B180" s="92">
        <v>1488</v>
      </c>
      <c r="C180" s="92">
        <v>342</v>
      </c>
      <c r="D180" s="92">
        <v>1146</v>
      </c>
      <c r="E180" s="92">
        <v>1349</v>
      </c>
      <c r="F180" s="92">
        <v>139</v>
      </c>
      <c r="G180" s="92">
        <v>42328</v>
      </c>
      <c r="H180" s="92">
        <v>8501</v>
      </c>
      <c r="I180" s="92">
        <v>33827</v>
      </c>
      <c r="J180" s="92">
        <v>38755</v>
      </c>
      <c r="K180" s="92">
        <v>3573</v>
      </c>
      <c r="L180" s="64"/>
      <c r="M180" s="66"/>
      <c r="N180" s="59"/>
      <c r="O180" s="59"/>
      <c r="P180" s="59"/>
      <c r="Q180" s="59"/>
      <c r="R180" s="59"/>
    </row>
    <row r="181" spans="1:18" s="43" customFormat="1" ht="12.75">
      <c r="A181" s="89" t="s">
        <v>221</v>
      </c>
      <c r="B181" s="92">
        <v>1764</v>
      </c>
      <c r="C181" s="92">
        <v>348</v>
      </c>
      <c r="D181" s="92">
        <v>1416</v>
      </c>
      <c r="E181" s="92">
        <v>1605</v>
      </c>
      <c r="F181" s="92">
        <v>159</v>
      </c>
      <c r="G181" s="92">
        <v>47036</v>
      </c>
      <c r="H181" s="92">
        <v>9044</v>
      </c>
      <c r="I181" s="92">
        <v>37992</v>
      </c>
      <c r="J181" s="92">
        <v>42856</v>
      </c>
      <c r="K181" s="92">
        <v>4180</v>
      </c>
      <c r="L181" s="64"/>
      <c r="M181" s="66"/>
      <c r="N181" s="59"/>
      <c r="O181" s="59"/>
      <c r="P181" s="59"/>
      <c r="Q181" s="59"/>
      <c r="R181" s="59"/>
    </row>
    <row r="182" spans="1:18" s="46" customFormat="1" ht="12.75">
      <c r="A182" s="89" t="s">
        <v>225</v>
      </c>
      <c r="B182" s="92">
        <v>1651</v>
      </c>
      <c r="C182" s="92">
        <v>293</v>
      </c>
      <c r="D182" s="92">
        <v>1358</v>
      </c>
      <c r="E182" s="92">
        <v>1465</v>
      </c>
      <c r="F182" s="92">
        <v>186</v>
      </c>
      <c r="G182" s="92">
        <v>48815</v>
      </c>
      <c r="H182" s="92">
        <v>9167</v>
      </c>
      <c r="I182" s="92">
        <v>39648</v>
      </c>
      <c r="J182" s="92">
        <v>44700</v>
      </c>
      <c r="K182" s="92">
        <v>4115</v>
      </c>
      <c r="L182" s="64"/>
      <c r="M182" s="64"/>
      <c r="N182" s="59"/>
      <c r="O182" s="59"/>
      <c r="P182" s="59"/>
      <c r="Q182" s="59"/>
      <c r="R182" s="59"/>
    </row>
    <row r="183" spans="1:18" s="46" customFormat="1" ht="12.75">
      <c r="A183" s="44" t="s">
        <v>226</v>
      </c>
      <c r="B183" s="88">
        <v>1658</v>
      </c>
      <c r="C183" s="88">
        <v>283</v>
      </c>
      <c r="D183" s="88">
        <v>1375</v>
      </c>
      <c r="E183" s="88">
        <v>1504</v>
      </c>
      <c r="F183" s="88">
        <v>154</v>
      </c>
      <c r="G183" s="88">
        <v>49732</v>
      </c>
      <c r="H183" s="88">
        <v>9262</v>
      </c>
      <c r="I183" s="88">
        <v>40470</v>
      </c>
      <c r="J183" s="88">
        <v>45696</v>
      </c>
      <c r="K183" s="88">
        <v>4036</v>
      </c>
      <c r="L183" s="64"/>
      <c r="M183" s="64"/>
      <c r="N183" s="59"/>
      <c r="O183" s="59"/>
      <c r="P183" s="59"/>
      <c r="Q183" s="59"/>
      <c r="R183" s="59"/>
    </row>
    <row r="184" spans="1:18" s="46" customFormat="1" ht="12.75">
      <c r="A184" s="44" t="s">
        <v>227</v>
      </c>
      <c r="B184" s="88">
        <v>1672</v>
      </c>
      <c r="C184" s="88">
        <v>304</v>
      </c>
      <c r="D184" s="88">
        <v>1368</v>
      </c>
      <c r="E184" s="88">
        <v>1519</v>
      </c>
      <c r="F184" s="88">
        <v>153</v>
      </c>
      <c r="G184" s="88">
        <v>49899</v>
      </c>
      <c r="H184" s="88">
        <v>9536</v>
      </c>
      <c r="I184" s="88">
        <v>40363</v>
      </c>
      <c r="J184" s="88">
        <v>45783</v>
      </c>
      <c r="K184" s="88">
        <v>4116</v>
      </c>
      <c r="L184" s="64"/>
      <c r="M184" s="64"/>
      <c r="N184" s="59"/>
      <c r="O184" s="59"/>
      <c r="P184" s="59"/>
      <c r="Q184" s="59"/>
      <c r="R184" s="59"/>
    </row>
    <row r="185" spans="1:18" s="46" customFormat="1" ht="12.75">
      <c r="A185" s="44" t="s">
        <v>228</v>
      </c>
      <c r="B185" s="88">
        <v>1928</v>
      </c>
      <c r="C185" s="88">
        <v>394</v>
      </c>
      <c r="D185" s="88">
        <v>1534</v>
      </c>
      <c r="E185" s="88">
        <v>1763</v>
      </c>
      <c r="F185" s="88">
        <v>165</v>
      </c>
      <c r="G185" s="88">
        <v>53619</v>
      </c>
      <c r="H185" s="88">
        <v>10909</v>
      </c>
      <c r="I185" s="88">
        <v>42710</v>
      </c>
      <c r="J185" s="88">
        <v>49316</v>
      </c>
      <c r="K185" s="88">
        <v>4303</v>
      </c>
      <c r="L185" s="64"/>
      <c r="M185" s="64"/>
      <c r="N185" s="59"/>
      <c r="O185" s="59"/>
      <c r="P185" s="59"/>
      <c r="Q185" s="59"/>
      <c r="R185" s="59"/>
    </row>
    <row r="186" spans="1:18" s="46" customFormat="1" ht="12.75">
      <c r="A186" s="44" t="s">
        <v>229</v>
      </c>
      <c r="B186" s="88">
        <v>1670</v>
      </c>
      <c r="C186" s="88">
        <v>319</v>
      </c>
      <c r="D186" s="88">
        <v>1351</v>
      </c>
      <c r="E186" s="88">
        <v>1496</v>
      </c>
      <c r="F186" s="88">
        <v>174</v>
      </c>
      <c r="G186" s="88">
        <v>46346</v>
      </c>
      <c r="H186" s="88">
        <v>9349</v>
      </c>
      <c r="I186" s="88">
        <v>36997</v>
      </c>
      <c r="J186" s="88">
        <v>42436</v>
      </c>
      <c r="K186" s="88">
        <v>3910</v>
      </c>
      <c r="L186" s="64"/>
      <c r="M186" s="64"/>
      <c r="N186" s="59"/>
      <c r="O186" s="59"/>
      <c r="P186" s="59"/>
      <c r="Q186" s="59"/>
      <c r="R186" s="59"/>
    </row>
    <row r="187" spans="1:23" s="46" customFormat="1" ht="12.75">
      <c r="A187" s="44" t="s">
        <v>230</v>
      </c>
      <c r="B187" s="88">
        <v>1891</v>
      </c>
      <c r="C187" s="88">
        <v>360</v>
      </c>
      <c r="D187" s="88">
        <v>1531</v>
      </c>
      <c r="E187" s="88">
        <v>1767</v>
      </c>
      <c r="F187" s="88">
        <v>124</v>
      </c>
      <c r="G187" s="88">
        <v>49779</v>
      </c>
      <c r="H187" s="88">
        <v>10243</v>
      </c>
      <c r="I187" s="88">
        <v>39536</v>
      </c>
      <c r="J187" s="88">
        <v>45517</v>
      </c>
      <c r="K187" s="88">
        <v>4262</v>
      </c>
      <c r="L187" s="79"/>
      <c r="M187" s="79"/>
      <c r="N187" s="59"/>
      <c r="O187" s="59"/>
      <c r="P187" s="59"/>
      <c r="Q187" s="59"/>
      <c r="R187" s="59"/>
      <c r="S187" s="80"/>
      <c r="T187" s="80"/>
      <c r="U187" s="80"/>
      <c r="V187" s="80"/>
      <c r="W187" s="80"/>
    </row>
    <row r="188" spans="1:23" s="46" customFormat="1" ht="12.75">
      <c r="A188" s="44" t="s">
        <v>231</v>
      </c>
      <c r="B188" s="88">
        <v>1505</v>
      </c>
      <c r="C188" s="88">
        <v>259</v>
      </c>
      <c r="D188" s="88">
        <v>1246</v>
      </c>
      <c r="E188" s="88">
        <v>1381</v>
      </c>
      <c r="F188" s="88">
        <v>124</v>
      </c>
      <c r="G188" s="88">
        <v>48279</v>
      </c>
      <c r="H188" s="88">
        <v>9543</v>
      </c>
      <c r="I188" s="88">
        <v>38736</v>
      </c>
      <c r="J188" s="88">
        <v>44375</v>
      </c>
      <c r="K188" s="88">
        <v>3904</v>
      </c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</row>
    <row r="189" spans="1:23" s="76" customFormat="1" ht="12.75">
      <c r="A189" s="82" t="s">
        <v>232</v>
      </c>
      <c r="B189" s="90">
        <v>1887</v>
      </c>
      <c r="C189" s="90">
        <v>339</v>
      </c>
      <c r="D189" s="90">
        <v>1548</v>
      </c>
      <c r="E189" s="90">
        <v>1709</v>
      </c>
      <c r="F189" s="90">
        <v>178</v>
      </c>
      <c r="G189" s="90">
        <v>52902</v>
      </c>
      <c r="H189" s="90">
        <v>10070</v>
      </c>
      <c r="I189" s="90">
        <v>42832</v>
      </c>
      <c r="J189" s="90">
        <v>48661</v>
      </c>
      <c r="K189" s="90">
        <v>4241</v>
      </c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</row>
    <row r="190" spans="1:23" s="76" customFormat="1" ht="12.75">
      <c r="A190" s="82" t="s">
        <v>233</v>
      </c>
      <c r="B190" s="90">
        <v>1981</v>
      </c>
      <c r="C190" s="90">
        <v>376</v>
      </c>
      <c r="D190" s="90">
        <v>1605</v>
      </c>
      <c r="E190" s="90">
        <v>1802</v>
      </c>
      <c r="F190" s="90">
        <v>179</v>
      </c>
      <c r="G190" s="90">
        <v>53739</v>
      </c>
      <c r="H190" s="90">
        <v>10925</v>
      </c>
      <c r="I190" s="90">
        <v>42814</v>
      </c>
      <c r="J190" s="90">
        <v>49472</v>
      </c>
      <c r="K190" s="90">
        <v>4267</v>
      </c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</row>
    <row r="191" spans="1:23" s="76" customFormat="1" ht="12.75">
      <c r="A191" s="82" t="s">
        <v>234</v>
      </c>
      <c r="B191" s="90">
        <v>2099</v>
      </c>
      <c r="C191" s="90">
        <v>373</v>
      </c>
      <c r="D191" s="90">
        <v>1726</v>
      </c>
      <c r="E191" s="90">
        <v>1903</v>
      </c>
      <c r="F191" s="90">
        <v>196</v>
      </c>
      <c r="G191" s="90">
        <v>59158</v>
      </c>
      <c r="H191" s="90">
        <v>11317</v>
      </c>
      <c r="I191" s="90">
        <v>47841</v>
      </c>
      <c r="J191" s="90">
        <v>54554</v>
      </c>
      <c r="K191" s="90">
        <v>4604</v>
      </c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</row>
    <row r="192" spans="1:23" s="76" customFormat="1" ht="12.75">
      <c r="A192" s="82" t="s">
        <v>235</v>
      </c>
      <c r="B192" s="90">
        <v>1502</v>
      </c>
      <c r="C192" s="90">
        <v>271</v>
      </c>
      <c r="D192" s="90">
        <v>1231</v>
      </c>
      <c r="E192" s="90">
        <v>1349</v>
      </c>
      <c r="F192" s="90">
        <v>153</v>
      </c>
      <c r="G192" s="90">
        <v>47139</v>
      </c>
      <c r="H192" s="90">
        <v>8615</v>
      </c>
      <c r="I192" s="90">
        <v>38524</v>
      </c>
      <c r="J192" s="90">
        <v>43507</v>
      </c>
      <c r="K192" s="90">
        <v>3632</v>
      </c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</row>
    <row r="193" spans="1:23" s="76" customFormat="1" ht="12.75">
      <c r="A193" s="82" t="s">
        <v>236</v>
      </c>
      <c r="B193" s="90">
        <v>2032</v>
      </c>
      <c r="C193" s="90">
        <v>311</v>
      </c>
      <c r="D193" s="90">
        <v>1721</v>
      </c>
      <c r="E193" s="90">
        <v>1820</v>
      </c>
      <c r="F193" s="90">
        <v>212</v>
      </c>
      <c r="G193" s="90">
        <v>59984</v>
      </c>
      <c r="H193" s="90">
        <v>10242</v>
      </c>
      <c r="I193" s="90">
        <v>49742</v>
      </c>
      <c r="J193" s="90">
        <v>55135</v>
      </c>
      <c r="K193" s="90">
        <v>4849</v>
      </c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</row>
    <row r="194" spans="1:23" s="76" customFormat="1" ht="12.75">
      <c r="A194" s="82" t="s">
        <v>237</v>
      </c>
      <c r="B194" s="90">
        <v>2045</v>
      </c>
      <c r="C194" s="90">
        <v>316</v>
      </c>
      <c r="D194" s="90">
        <v>1729</v>
      </c>
      <c r="E194" s="90">
        <v>1859</v>
      </c>
      <c r="F194" s="90">
        <v>186</v>
      </c>
      <c r="G194" s="90">
        <v>57686</v>
      </c>
      <c r="H194" s="90">
        <v>9457</v>
      </c>
      <c r="I194" s="90">
        <v>48229</v>
      </c>
      <c r="J194" s="90">
        <v>53142</v>
      </c>
      <c r="K194" s="90">
        <v>4544</v>
      </c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</row>
    <row r="195" spans="1:23" s="76" customFormat="1" ht="12.75">
      <c r="A195" s="82" t="s">
        <v>238</v>
      </c>
      <c r="B195" s="90">
        <v>1816</v>
      </c>
      <c r="C195" s="90">
        <v>293</v>
      </c>
      <c r="D195" s="90">
        <v>1523</v>
      </c>
      <c r="E195" s="90">
        <v>1653</v>
      </c>
      <c r="F195" s="90">
        <v>163</v>
      </c>
      <c r="G195" s="90">
        <v>53987</v>
      </c>
      <c r="H195" s="90">
        <v>8924</v>
      </c>
      <c r="I195" s="90">
        <v>45063</v>
      </c>
      <c r="J195" s="90">
        <v>49750</v>
      </c>
      <c r="K195" s="90">
        <v>4237</v>
      </c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</row>
    <row r="196" spans="1:23" s="76" customFormat="1" ht="12.75">
      <c r="A196" s="82" t="s">
        <v>239</v>
      </c>
      <c r="B196" s="90">
        <v>2030</v>
      </c>
      <c r="C196" s="90">
        <v>297</v>
      </c>
      <c r="D196" s="90">
        <v>1733</v>
      </c>
      <c r="E196" s="90">
        <v>1848</v>
      </c>
      <c r="F196" s="90">
        <v>182</v>
      </c>
      <c r="G196" s="90">
        <v>57548</v>
      </c>
      <c r="H196" s="90">
        <v>10164</v>
      </c>
      <c r="I196" s="90">
        <v>47384</v>
      </c>
      <c r="J196" s="90">
        <v>53323</v>
      </c>
      <c r="K196" s="90">
        <v>4225</v>
      </c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</row>
    <row r="197" spans="1:11" ht="12.75">
      <c r="A197" s="82" t="s">
        <v>240</v>
      </c>
      <c r="B197" s="90">
        <v>2210</v>
      </c>
      <c r="C197" s="90">
        <v>390</v>
      </c>
      <c r="D197" s="90">
        <v>1820</v>
      </c>
      <c r="E197" s="90">
        <v>2005</v>
      </c>
      <c r="F197" s="90">
        <v>205</v>
      </c>
      <c r="G197" s="90">
        <v>57757</v>
      </c>
      <c r="H197" s="90">
        <v>10181</v>
      </c>
      <c r="I197" s="90">
        <v>47576</v>
      </c>
      <c r="J197" s="90">
        <v>53318</v>
      </c>
      <c r="K197" s="90">
        <v>4439</v>
      </c>
    </row>
    <row r="198" spans="1:11" ht="12.75">
      <c r="A198" s="82" t="s">
        <v>241</v>
      </c>
      <c r="B198" s="90">
        <v>1784</v>
      </c>
      <c r="C198" s="90">
        <v>283</v>
      </c>
      <c r="D198" s="90">
        <v>1501</v>
      </c>
      <c r="E198" s="90">
        <v>1603</v>
      </c>
      <c r="F198" s="90">
        <v>181</v>
      </c>
      <c r="G198" s="90">
        <v>51628</v>
      </c>
      <c r="H198" s="90">
        <v>8781</v>
      </c>
      <c r="I198" s="90">
        <v>42847</v>
      </c>
      <c r="J198" s="90">
        <v>47525</v>
      </c>
      <c r="K198" s="90">
        <v>4103</v>
      </c>
    </row>
    <row r="199" spans="1:11" ht="12.75">
      <c r="A199" s="82" t="s">
        <v>242</v>
      </c>
      <c r="B199" s="90">
        <v>1813</v>
      </c>
      <c r="C199" s="90">
        <v>313</v>
      </c>
      <c r="D199" s="90">
        <v>1500</v>
      </c>
      <c r="E199" s="90">
        <v>1642</v>
      </c>
      <c r="F199" s="90">
        <v>171</v>
      </c>
      <c r="G199" s="90">
        <v>55245</v>
      </c>
      <c r="H199" s="90">
        <v>9978</v>
      </c>
      <c r="I199" s="90">
        <v>45267</v>
      </c>
      <c r="J199" s="90">
        <v>51016</v>
      </c>
      <c r="K199" s="90">
        <v>4229</v>
      </c>
    </row>
    <row r="200" spans="1:11" ht="12.75">
      <c r="A200" s="82" t="s">
        <v>243</v>
      </c>
      <c r="B200" s="90">
        <v>1495</v>
      </c>
      <c r="C200" s="90">
        <v>234</v>
      </c>
      <c r="D200" s="90">
        <v>1261</v>
      </c>
      <c r="E200" s="90">
        <v>1369</v>
      </c>
      <c r="F200" s="90">
        <v>126</v>
      </c>
      <c r="G200" s="90">
        <v>43492</v>
      </c>
      <c r="H200" s="90">
        <v>7804</v>
      </c>
      <c r="I200" s="90">
        <v>35688</v>
      </c>
      <c r="J200" s="90">
        <v>40121</v>
      </c>
      <c r="K200" s="90">
        <v>3371</v>
      </c>
    </row>
    <row r="201" spans="1:11" ht="12" customHeight="1">
      <c r="A201" s="82" t="s">
        <v>256</v>
      </c>
      <c r="B201" s="90">
        <v>2105</v>
      </c>
      <c r="C201" s="90">
        <v>306</v>
      </c>
      <c r="D201" s="90">
        <v>1799</v>
      </c>
      <c r="E201" s="90">
        <v>1915</v>
      </c>
      <c r="F201" s="90">
        <v>190</v>
      </c>
      <c r="G201" s="90">
        <v>55496</v>
      </c>
      <c r="H201" s="90">
        <v>10571</v>
      </c>
      <c r="I201" s="90">
        <v>44925</v>
      </c>
      <c r="J201" s="90">
        <v>50909</v>
      </c>
      <c r="K201" s="90">
        <v>4587</v>
      </c>
    </row>
    <row r="202" spans="1:11" ht="12.75">
      <c r="A202" s="75" t="s">
        <v>257</v>
      </c>
      <c r="B202" s="90">
        <v>1962</v>
      </c>
      <c r="C202" s="90">
        <v>393</v>
      </c>
      <c r="D202" s="90">
        <v>1569</v>
      </c>
      <c r="E202" s="90">
        <v>1820</v>
      </c>
      <c r="F202" s="90">
        <v>142</v>
      </c>
      <c r="G202" s="90">
        <v>50186</v>
      </c>
      <c r="H202" s="90">
        <v>9707</v>
      </c>
      <c r="I202" s="90">
        <v>40479</v>
      </c>
      <c r="J202" s="90">
        <v>46255</v>
      </c>
      <c r="K202" s="90">
        <v>3931</v>
      </c>
    </row>
    <row r="203" spans="1:11" ht="12.75">
      <c r="A203" s="75" t="s">
        <v>244</v>
      </c>
      <c r="B203" s="90">
        <v>2011</v>
      </c>
      <c r="C203" s="90">
        <v>385</v>
      </c>
      <c r="D203" s="90">
        <v>1626</v>
      </c>
      <c r="E203" s="90">
        <v>1822</v>
      </c>
      <c r="F203" s="90">
        <v>189</v>
      </c>
      <c r="G203" s="90">
        <v>55778</v>
      </c>
      <c r="H203" s="90">
        <v>10469</v>
      </c>
      <c r="I203" s="90">
        <v>45309</v>
      </c>
      <c r="J203" s="90">
        <v>51302</v>
      </c>
      <c r="K203" s="90">
        <v>4476</v>
      </c>
    </row>
    <row r="204" spans="1:11" ht="12.75">
      <c r="A204" s="75" t="s">
        <v>245</v>
      </c>
      <c r="B204" s="90">
        <v>1520</v>
      </c>
      <c r="C204" s="90">
        <v>281</v>
      </c>
      <c r="D204" s="90">
        <v>1239</v>
      </c>
      <c r="E204" s="90">
        <v>1386</v>
      </c>
      <c r="F204" s="90">
        <v>134</v>
      </c>
      <c r="G204" s="90">
        <v>43311</v>
      </c>
      <c r="H204" s="90">
        <v>8254</v>
      </c>
      <c r="I204" s="90">
        <v>35057</v>
      </c>
      <c r="J204" s="90">
        <v>39809</v>
      </c>
      <c r="K204" s="90">
        <v>3502</v>
      </c>
    </row>
    <row r="205" spans="1:11" ht="12.75">
      <c r="A205" s="75" t="s">
        <v>246</v>
      </c>
      <c r="B205" s="90">
        <v>1855</v>
      </c>
      <c r="C205" s="90">
        <v>363</v>
      </c>
      <c r="D205" s="90">
        <v>1492</v>
      </c>
      <c r="E205" s="90">
        <v>1682</v>
      </c>
      <c r="F205" s="90">
        <v>173</v>
      </c>
      <c r="G205" s="90">
        <v>56137</v>
      </c>
      <c r="H205" s="90">
        <v>10658</v>
      </c>
      <c r="I205" s="90">
        <v>45479</v>
      </c>
      <c r="J205" s="90">
        <v>51939</v>
      </c>
      <c r="K205" s="90">
        <v>4198</v>
      </c>
    </row>
    <row r="206" spans="1:11" ht="12.75">
      <c r="A206" s="75" t="s">
        <v>247</v>
      </c>
      <c r="B206" s="90">
        <v>2027</v>
      </c>
      <c r="C206" s="90">
        <v>395</v>
      </c>
      <c r="D206" s="90">
        <v>1632</v>
      </c>
      <c r="E206" s="90">
        <v>1837</v>
      </c>
      <c r="F206" s="90">
        <v>190</v>
      </c>
      <c r="G206" s="90">
        <v>53999</v>
      </c>
      <c r="H206" s="90">
        <v>10467</v>
      </c>
      <c r="I206" s="90">
        <v>43532</v>
      </c>
      <c r="J206" s="90">
        <v>49852</v>
      </c>
      <c r="K206" s="90">
        <v>4147</v>
      </c>
    </row>
    <row r="207" spans="1:11" ht="12.75">
      <c r="A207" s="75" t="s">
        <v>248</v>
      </c>
      <c r="B207" s="93">
        <v>1819</v>
      </c>
      <c r="C207" s="93">
        <v>309</v>
      </c>
      <c r="D207" s="93">
        <v>1510</v>
      </c>
      <c r="E207" s="93">
        <v>1683</v>
      </c>
      <c r="F207" s="93">
        <v>136</v>
      </c>
      <c r="G207" s="93">
        <v>48303</v>
      </c>
      <c r="H207" s="93">
        <v>8267</v>
      </c>
      <c r="I207" s="93">
        <v>40036</v>
      </c>
      <c r="J207" s="93">
        <v>44766</v>
      </c>
      <c r="K207" s="93">
        <v>3537</v>
      </c>
    </row>
    <row r="208" spans="1:11" ht="12.75">
      <c r="A208" s="75" t="s">
        <v>249</v>
      </c>
      <c r="B208" s="93">
        <v>1810</v>
      </c>
      <c r="C208" s="93">
        <v>374</v>
      </c>
      <c r="D208" s="93">
        <v>1436</v>
      </c>
      <c r="E208" s="93">
        <v>1668</v>
      </c>
      <c r="F208" s="93">
        <v>142</v>
      </c>
      <c r="G208" s="93">
        <v>49252</v>
      </c>
      <c r="H208" s="93">
        <v>9425</v>
      </c>
      <c r="I208" s="93">
        <v>39827</v>
      </c>
      <c r="J208" s="93">
        <v>45615</v>
      </c>
      <c r="K208" s="93">
        <v>3637</v>
      </c>
    </row>
    <row r="209" spans="1:11" ht="12.75">
      <c r="A209" s="75" t="s">
        <v>250</v>
      </c>
      <c r="B209" s="93">
        <v>1760</v>
      </c>
      <c r="C209" s="93">
        <v>326</v>
      </c>
      <c r="D209" s="93">
        <v>1434</v>
      </c>
      <c r="E209" s="93">
        <v>1610</v>
      </c>
      <c r="F209" s="93">
        <v>150</v>
      </c>
      <c r="G209" s="93">
        <v>44086</v>
      </c>
      <c r="H209" s="93">
        <v>8178</v>
      </c>
      <c r="I209" s="93">
        <v>35908</v>
      </c>
      <c r="J209" s="93">
        <v>40768</v>
      </c>
      <c r="K209" s="93">
        <v>3318</v>
      </c>
    </row>
    <row r="210" spans="1:11" ht="12.75">
      <c r="A210" s="75" t="s">
        <v>251</v>
      </c>
      <c r="B210" s="93">
        <v>1828</v>
      </c>
      <c r="C210" s="93">
        <v>376</v>
      </c>
      <c r="D210" s="93">
        <v>1452</v>
      </c>
      <c r="E210" s="93">
        <v>1700</v>
      </c>
      <c r="F210" s="93">
        <v>128</v>
      </c>
      <c r="G210" s="93">
        <v>45903</v>
      </c>
      <c r="H210" s="93">
        <v>8847</v>
      </c>
      <c r="I210" s="93">
        <v>37056</v>
      </c>
      <c r="J210" s="93">
        <v>42578</v>
      </c>
      <c r="K210" s="93">
        <v>3325</v>
      </c>
    </row>
    <row r="211" spans="1:11" ht="12.75">
      <c r="A211" s="75" t="s">
        <v>252</v>
      </c>
      <c r="B211" s="93">
        <v>1550</v>
      </c>
      <c r="C211" s="93">
        <v>259</v>
      </c>
      <c r="D211" s="93">
        <v>1291</v>
      </c>
      <c r="E211" s="93">
        <v>1417</v>
      </c>
      <c r="F211" s="93">
        <v>133</v>
      </c>
      <c r="G211" s="93">
        <v>46888</v>
      </c>
      <c r="H211" s="93">
        <v>8873</v>
      </c>
      <c r="I211" s="93">
        <v>38015</v>
      </c>
      <c r="J211" s="93">
        <v>43654</v>
      </c>
      <c r="K211" s="93">
        <v>3234</v>
      </c>
    </row>
    <row r="212" spans="1:11" ht="12.75">
      <c r="A212" s="75" t="s">
        <v>253</v>
      </c>
      <c r="B212" s="93">
        <v>1228</v>
      </c>
      <c r="C212" s="93">
        <v>215</v>
      </c>
      <c r="D212" s="93">
        <v>1013</v>
      </c>
      <c r="E212" s="93">
        <v>1126</v>
      </c>
      <c r="F212" s="93">
        <v>102</v>
      </c>
      <c r="G212" s="93">
        <v>36698</v>
      </c>
      <c r="H212" s="93">
        <v>6878</v>
      </c>
      <c r="I212" s="93">
        <v>29820</v>
      </c>
      <c r="J212" s="93">
        <v>34067</v>
      </c>
      <c r="K212" s="93">
        <v>2631</v>
      </c>
    </row>
    <row r="213" spans="1:11" ht="12.75">
      <c r="A213" s="75" t="s">
        <v>254</v>
      </c>
      <c r="B213" s="93">
        <v>2066</v>
      </c>
      <c r="C213" s="93">
        <v>351</v>
      </c>
      <c r="D213" s="93">
        <v>1715</v>
      </c>
      <c r="E213" s="93">
        <v>1903</v>
      </c>
      <c r="F213" s="93">
        <v>163</v>
      </c>
      <c r="G213" s="93">
        <v>54346</v>
      </c>
      <c r="H213" s="93">
        <v>10949</v>
      </c>
      <c r="I213" s="93">
        <v>43397</v>
      </c>
      <c r="J213" s="93">
        <v>50476</v>
      </c>
      <c r="K213" s="93">
        <v>3870</v>
      </c>
    </row>
    <row r="214" spans="2:6" ht="12.75">
      <c r="B214" s="77"/>
      <c r="C214" s="36"/>
      <c r="D214" s="36"/>
      <c r="E214" s="36"/>
      <c r="F214" s="36"/>
    </row>
    <row r="215" spans="2:6" ht="12.75">
      <c r="B215" s="77"/>
      <c r="C215" s="36"/>
      <c r="D215" s="36"/>
      <c r="E215" s="36"/>
      <c r="F215" s="36"/>
    </row>
    <row r="216" spans="1:6" ht="14.25">
      <c r="A216" s="111" t="s">
        <v>258</v>
      </c>
      <c r="B216" s="78"/>
      <c r="C216" s="37"/>
      <c r="D216" s="37"/>
      <c r="E216" s="37"/>
      <c r="F216" s="37"/>
    </row>
    <row r="220" ht="12.75">
      <c r="A220" s="6" t="s">
        <v>196</v>
      </c>
    </row>
    <row r="221" ht="12.75">
      <c r="A221" s="5" t="s">
        <v>197</v>
      </c>
    </row>
  </sheetData>
  <sheetProtection/>
  <mergeCells count="8">
    <mergeCell ref="G7:K7"/>
    <mergeCell ref="B7:F7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ESTUDIOS</dc:creator>
  <cp:keywords/>
  <dc:description/>
  <cp:lastModifiedBy>INIESTA ANDREU, M. MAR</cp:lastModifiedBy>
  <cp:lastPrinted>2024-03-22T09:45:29Z</cp:lastPrinted>
  <dcterms:created xsi:type="dcterms:W3CDTF">2020-11-25T09:39:07Z</dcterms:created>
  <dcterms:modified xsi:type="dcterms:W3CDTF">2024-03-22T09:46:26Z</dcterms:modified>
  <cp:category/>
  <cp:version/>
  <cp:contentType/>
  <cp:contentStatus/>
</cp:coreProperties>
</file>